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S:\Business\Budget Office\PORTFOLIO UNITS\DRS\"/>
    </mc:Choice>
  </mc:AlternateContent>
  <xr:revisionPtr revIDLastSave="0" documentId="8_{13E9CD00-63D6-4D22-9221-C4DDDDF904DC}" xr6:coauthVersionLast="47" xr6:coauthVersionMax="47" xr10:uidLastSave="{00000000-0000-0000-0000-000000000000}"/>
  <bookViews>
    <workbookView xWindow="-23148" yWindow="-492" windowWidth="23256" windowHeight="12576" xr2:uid="{00000000-000D-0000-FFFF-FFFF00000000}"/>
  </bookViews>
  <sheets>
    <sheet name="NAGPRA Office" sheetId="1" r:id="rId1"/>
    <sheet name="Summary" sheetId="2" r:id="rId2"/>
  </sheets>
  <definedNames>
    <definedName name="_xlnm.Print_Area" localSheetId="0">'NAGPRA Office'!$A$1:$H$23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 s="1"/>
  <c r="F17" i="1" s="1"/>
  <c r="G17" i="1" s="1"/>
  <c r="H11" i="1"/>
  <c r="H8" i="1"/>
  <c r="E15" i="1"/>
  <c r="F15" i="1" s="1"/>
  <c r="G15" i="1" s="1"/>
  <c r="D13" i="1"/>
  <c r="E13" i="1" s="1"/>
  <c r="F13" i="1" s="1"/>
  <c r="G13" i="1" s="1"/>
  <c r="E7" i="1"/>
  <c r="F7" i="1" s="1"/>
  <c r="C7" i="1"/>
  <c r="D8" i="1"/>
  <c r="E6" i="1"/>
  <c r="F6" i="1" s="1"/>
  <c r="G6" i="1" s="1"/>
  <c r="C6" i="1"/>
  <c r="E5" i="2"/>
  <c r="E8" i="1" l="1"/>
  <c r="C8" i="1"/>
  <c r="G7" i="1"/>
  <c r="G8" i="1" s="1"/>
  <c r="F8" i="1"/>
  <c r="H9" i="1"/>
  <c r="H7" i="1" l="1"/>
  <c r="H19" i="1"/>
  <c r="H6" i="1"/>
  <c r="D23" i="1" l="1"/>
  <c r="H17" i="1" l="1"/>
  <c r="H21" i="1"/>
  <c r="H13" i="1" l="1"/>
  <c r="H15" i="1"/>
  <c r="C23" i="1"/>
  <c r="E23" i="1" l="1"/>
  <c r="B4" i="2" l="1"/>
  <c r="F23" i="1"/>
  <c r="C4" i="2" l="1"/>
  <c r="C6" i="2" s="1"/>
  <c r="B6" i="2"/>
  <c r="G23" i="1"/>
  <c r="D4" i="2" l="1"/>
  <c r="H23" i="1"/>
  <c r="D6" i="2" l="1"/>
  <c r="E4" i="2"/>
  <c r="E6" i="2" s="1"/>
</calcChain>
</file>

<file path=xl/sharedStrings.xml><?xml version="1.0" encoding="utf-8"?>
<sst xmlns="http://schemas.openxmlformats.org/spreadsheetml/2006/main" count="27" uniqueCount="25">
  <si>
    <t>Professional Development</t>
  </si>
  <si>
    <t>Salaries &amp; Other Compensation</t>
  </si>
  <si>
    <t>5 Year Total</t>
  </si>
  <si>
    <t>Relocation</t>
  </si>
  <si>
    <t xml:space="preserve">   Total</t>
  </si>
  <si>
    <t>ISAS</t>
  </si>
  <si>
    <t>NAGPRA Office</t>
  </si>
  <si>
    <t>Total</t>
  </si>
  <si>
    <t>FY24</t>
  </si>
  <si>
    <t>FY23</t>
  </si>
  <si>
    <t>FY22</t>
  </si>
  <si>
    <t>Green Research Program</t>
  </si>
  <si>
    <t>Green Research Coordinator</t>
  </si>
  <si>
    <t>Hourly Students</t>
  </si>
  <si>
    <t>FY25</t>
  </si>
  <si>
    <t>FY26</t>
  </si>
  <si>
    <t>FY27</t>
  </si>
  <si>
    <t>FY28</t>
  </si>
  <si>
    <t>Fringe Benefits (3J Auxiliary Funds)</t>
  </si>
  <si>
    <t>Training Software</t>
  </si>
  <si>
    <t>Equipment, Supplies, PPE, Admn Support</t>
  </si>
  <si>
    <t>Web presence</t>
  </si>
  <si>
    <t>Marketing and Promotion Materials</t>
  </si>
  <si>
    <t>Events &amp; Recognition</t>
  </si>
  <si>
    <t>Draft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</si>
</sst>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2" fillId="0" borderId="2" xfId="0" applyFont="1" applyBorder="1" applyAlignment="1">
      <alignment horizontal="center"/>
    </xf>
    <xf numFmtId="0" fontId="2" fillId="0" borderId="0" xfId="0" applyFont="1"/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1" xfId="0" applyNumberFormat="1" applyBorder="1"/>
    <xf numFmtId="165" fontId="0" fillId="0" borderId="0" xfId="2" applyNumberFormat="1" applyFont="1"/>
    <xf numFmtId="0" fontId="0" fillId="0" borderId="2" xfId="0" applyBorder="1" applyAlignment="1">
      <alignment horizontal="center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6" xfId="0" applyBorder="1"/>
    <xf numFmtId="0" fontId="2" fillId="2" borderId="8" xfId="0" applyFont="1" applyFill="1" applyBorder="1" applyAlignment="1">
      <alignment horizontal="center"/>
    </xf>
    <xf numFmtId="44" fontId="0" fillId="0" borderId="0" xfId="1" applyFont="1" applyBorder="1"/>
    <xf numFmtId="0" fontId="0" fillId="2" borderId="7" xfId="0" applyFill="1" applyBorder="1"/>
    <xf numFmtId="164" fontId="0" fillId="0" borderId="0" xfId="1" applyNumberFormat="1" applyFont="1" applyBorder="1"/>
    <xf numFmtId="164" fontId="0" fillId="2" borderId="7" xfId="1" applyNumberFormat="1" applyFont="1" applyFill="1" applyBorder="1"/>
    <xf numFmtId="0" fontId="2" fillId="0" borderId="10" xfId="0" applyFont="1" applyBorder="1"/>
    <xf numFmtId="0" fontId="2" fillId="0" borderId="9" xfId="0" applyFont="1" applyBorder="1"/>
    <xf numFmtId="164" fontId="2" fillId="0" borderId="11" xfId="1" applyNumberFormat="1" applyFont="1" applyBorder="1"/>
    <xf numFmtId="164" fontId="2" fillId="2" borderId="12" xfId="1" applyNumberFormat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2" sqref="C12"/>
    </sheetView>
  </sheetViews>
  <sheetFormatPr defaultRowHeight="14.4" x14ac:dyDescent="0.3"/>
  <cols>
    <col min="1" max="1" width="3.6640625" customWidth="1"/>
    <col min="2" max="2" width="35.5546875" customWidth="1"/>
    <col min="3" max="7" width="11.6640625" customWidth="1"/>
    <col min="8" max="8" width="11.5546875" bestFit="1" customWidth="1"/>
    <col min="10" max="10" width="12.5546875" bestFit="1" customWidth="1"/>
  </cols>
  <sheetData>
    <row r="1" spans="1:8" ht="18" x14ac:dyDescent="0.35">
      <c r="A1" s="10" t="s">
        <v>11</v>
      </c>
      <c r="B1" s="11"/>
      <c r="C1" s="11"/>
      <c r="D1" s="11"/>
      <c r="E1" s="11"/>
      <c r="F1" s="11"/>
      <c r="G1" s="11"/>
      <c r="H1" s="12"/>
    </row>
    <row r="2" spans="1:8" x14ac:dyDescent="0.3">
      <c r="A2" s="13" t="s">
        <v>24</v>
      </c>
      <c r="H2" s="14"/>
    </row>
    <row r="3" spans="1:8" x14ac:dyDescent="0.3">
      <c r="A3" s="15"/>
      <c r="H3" s="14"/>
    </row>
    <row r="4" spans="1:8" x14ac:dyDescent="0.3">
      <c r="A4" s="15"/>
      <c r="C4" s="2" t="s">
        <v>8</v>
      </c>
      <c r="D4" s="2" t="s">
        <v>14</v>
      </c>
      <c r="E4" s="2" t="s">
        <v>15</v>
      </c>
      <c r="F4" s="2" t="s">
        <v>16</v>
      </c>
      <c r="G4" s="2" t="s">
        <v>17</v>
      </c>
      <c r="H4" s="16" t="s">
        <v>2</v>
      </c>
    </row>
    <row r="5" spans="1:8" x14ac:dyDescent="0.3">
      <c r="A5" s="13" t="s">
        <v>1</v>
      </c>
      <c r="C5" s="17"/>
      <c r="H5" s="18"/>
    </row>
    <row r="6" spans="1:8" x14ac:dyDescent="0.3">
      <c r="A6" s="13"/>
      <c r="B6" t="s">
        <v>12</v>
      </c>
      <c r="C6" s="19">
        <f>75000/12*3</f>
        <v>18750</v>
      </c>
      <c r="D6" s="19">
        <v>75000</v>
      </c>
      <c r="E6" s="19">
        <f>D6*1.04</f>
        <v>78000</v>
      </c>
      <c r="F6" s="19">
        <f t="shared" ref="F6:G7" si="0">E6*1.04</f>
        <v>81120</v>
      </c>
      <c r="G6" s="19">
        <f t="shared" si="0"/>
        <v>84364.800000000003</v>
      </c>
      <c r="H6" s="20">
        <f>SUM(C6:G6)</f>
        <v>337234.8</v>
      </c>
    </row>
    <row r="7" spans="1:8" x14ac:dyDescent="0.3">
      <c r="A7" s="13"/>
      <c r="B7" t="s">
        <v>13</v>
      </c>
      <c r="C7" s="19">
        <f>20000/12*3</f>
        <v>5000</v>
      </c>
      <c r="D7" s="19">
        <v>20000</v>
      </c>
      <c r="E7" s="19">
        <f>D7*1.04</f>
        <v>20800</v>
      </c>
      <c r="F7" s="19">
        <f t="shared" si="0"/>
        <v>21632</v>
      </c>
      <c r="G7" s="19">
        <f t="shared" si="0"/>
        <v>22497.280000000002</v>
      </c>
      <c r="H7" s="20">
        <f t="shared" ref="H7:H11" si="1">SUM(C7:G7)</f>
        <v>89929.279999999999</v>
      </c>
    </row>
    <row r="8" spans="1:8" x14ac:dyDescent="0.3">
      <c r="A8" s="13"/>
      <c r="B8" t="s">
        <v>18</v>
      </c>
      <c r="C8" s="19">
        <f>C6*(0.00145+0.0001)+C7*(0.0001)</f>
        <v>29.5625</v>
      </c>
      <c r="D8" s="19">
        <f>D6*(0.00145+0.0001)+D7*(0.0001)</f>
        <v>118.25</v>
      </c>
      <c r="E8" s="19">
        <f t="shared" ref="E8:G8" si="2">E6*(0.00145+0.0001)+E7*(0.0001)</f>
        <v>122.97999999999999</v>
      </c>
      <c r="F8" s="19">
        <f t="shared" si="2"/>
        <v>127.89919999999999</v>
      </c>
      <c r="G8" s="19">
        <f t="shared" si="2"/>
        <v>133.01516800000002</v>
      </c>
      <c r="H8" s="20">
        <f t="shared" si="1"/>
        <v>531.70686799999999</v>
      </c>
    </row>
    <row r="9" spans="1:8" x14ac:dyDescent="0.3">
      <c r="A9" s="13"/>
      <c r="B9" t="s">
        <v>3</v>
      </c>
      <c r="C9" s="19">
        <v>5000</v>
      </c>
      <c r="D9" s="19">
        <v>0</v>
      </c>
      <c r="E9" s="19">
        <v>0</v>
      </c>
      <c r="F9" s="19">
        <v>0</v>
      </c>
      <c r="G9" s="19">
        <v>0</v>
      </c>
      <c r="H9" s="20">
        <f t="shared" si="1"/>
        <v>5000</v>
      </c>
    </row>
    <row r="10" spans="1:8" x14ac:dyDescent="0.3">
      <c r="A10" s="13"/>
      <c r="C10" s="19"/>
      <c r="D10" s="19"/>
      <c r="E10" s="19"/>
      <c r="F10" s="19"/>
      <c r="G10" s="19"/>
      <c r="H10" s="20"/>
    </row>
    <row r="11" spans="1:8" x14ac:dyDescent="0.3">
      <c r="A11" s="13" t="s">
        <v>0</v>
      </c>
      <c r="C11" s="19">
        <v>0</v>
      </c>
      <c r="D11" s="19">
        <v>4500</v>
      </c>
      <c r="E11" s="19">
        <v>4500</v>
      </c>
      <c r="F11" s="19">
        <v>4500</v>
      </c>
      <c r="G11" s="19">
        <v>4500</v>
      </c>
      <c r="H11" s="20">
        <f t="shared" si="1"/>
        <v>18000</v>
      </c>
    </row>
    <row r="12" spans="1:8" x14ac:dyDescent="0.3">
      <c r="A12" s="13"/>
      <c r="C12" s="19"/>
      <c r="D12" s="19"/>
      <c r="E12" s="19"/>
      <c r="F12" s="19"/>
      <c r="G12" s="19"/>
      <c r="H12" s="20"/>
    </row>
    <row r="13" spans="1:8" x14ac:dyDescent="0.3">
      <c r="A13" s="13" t="s">
        <v>19</v>
      </c>
      <c r="C13" s="19">
        <v>1000</v>
      </c>
      <c r="D13" s="19">
        <f>C13*1.04</f>
        <v>1040</v>
      </c>
      <c r="E13" s="19">
        <f t="shared" ref="E13:G13" si="3">D13*1.04</f>
        <v>1081.6000000000001</v>
      </c>
      <c r="F13" s="19">
        <f t="shared" si="3"/>
        <v>1124.8640000000003</v>
      </c>
      <c r="G13" s="19">
        <f t="shared" si="3"/>
        <v>1169.8585600000004</v>
      </c>
      <c r="H13" s="20">
        <f>SUM(C13:G13)</f>
        <v>5416.3225600000014</v>
      </c>
    </row>
    <row r="14" spans="1:8" x14ac:dyDescent="0.3">
      <c r="A14" s="13"/>
      <c r="C14" s="19"/>
      <c r="D14" s="19"/>
      <c r="E14" s="19"/>
      <c r="F14" s="19"/>
      <c r="G14" s="19"/>
      <c r="H14" s="20"/>
    </row>
    <row r="15" spans="1:8" x14ac:dyDescent="0.3">
      <c r="A15" s="13" t="s">
        <v>22</v>
      </c>
      <c r="C15" s="19">
        <v>1000</v>
      </c>
      <c r="D15" s="19">
        <v>2000</v>
      </c>
      <c r="E15" s="19">
        <f>D15*1.04</f>
        <v>2080</v>
      </c>
      <c r="F15" s="19">
        <f t="shared" ref="F15:G15" si="4">E15*1.04</f>
        <v>2163.2000000000003</v>
      </c>
      <c r="G15" s="19">
        <f t="shared" si="4"/>
        <v>2249.7280000000005</v>
      </c>
      <c r="H15" s="20">
        <f>SUM(C15:G15)</f>
        <v>9492.9280000000017</v>
      </c>
    </row>
    <row r="16" spans="1:8" x14ac:dyDescent="0.3">
      <c r="A16" s="13"/>
      <c r="C16" s="19"/>
      <c r="D16" s="19"/>
      <c r="E16" s="19"/>
      <c r="F16" s="19"/>
      <c r="G16" s="19"/>
      <c r="H16" s="20"/>
    </row>
    <row r="17" spans="1:8" x14ac:dyDescent="0.3">
      <c r="A17" s="13" t="s">
        <v>20</v>
      </c>
      <c r="C17" s="19">
        <f>3000+720*0.25+1500+3400+210+210</f>
        <v>8500</v>
      </c>
      <c r="D17" s="19">
        <f>1600+1500</f>
        <v>3100</v>
      </c>
      <c r="E17" s="19">
        <f t="shared" ref="E17:G17" si="5">D17*1.04</f>
        <v>3224</v>
      </c>
      <c r="F17" s="19">
        <f t="shared" si="5"/>
        <v>3352.96</v>
      </c>
      <c r="G17" s="19">
        <f t="shared" si="5"/>
        <v>3487.0784000000003</v>
      </c>
      <c r="H17" s="20">
        <f>SUM(C17:G17)</f>
        <v>21664.038399999998</v>
      </c>
    </row>
    <row r="18" spans="1:8" x14ac:dyDescent="0.3">
      <c r="A18" s="13"/>
      <c r="C18" s="19"/>
      <c r="D18" s="19"/>
      <c r="E18" s="19"/>
      <c r="F18" s="19"/>
      <c r="G18" s="19"/>
      <c r="H18" s="20"/>
    </row>
    <row r="19" spans="1:8" x14ac:dyDescent="0.3">
      <c r="A19" s="13" t="s">
        <v>21</v>
      </c>
      <c r="C19" s="19">
        <v>15000</v>
      </c>
      <c r="D19" s="19">
        <v>5000</v>
      </c>
      <c r="E19" s="19">
        <v>5000</v>
      </c>
      <c r="F19" s="19">
        <v>5000</v>
      </c>
      <c r="G19" s="19">
        <v>5000</v>
      </c>
      <c r="H19" s="20">
        <f>SUM(C19:G19)</f>
        <v>35000</v>
      </c>
    </row>
    <row r="20" spans="1:8" x14ac:dyDescent="0.3">
      <c r="A20" s="15"/>
      <c r="C20" s="19"/>
      <c r="D20" s="19"/>
      <c r="E20" s="19"/>
      <c r="F20" s="19"/>
      <c r="G20" s="19"/>
      <c r="H20" s="20"/>
    </row>
    <row r="21" spans="1:8" x14ac:dyDescent="0.3">
      <c r="A21" s="13" t="s">
        <v>23</v>
      </c>
      <c r="C21" s="19">
        <v>5000</v>
      </c>
      <c r="D21" s="19">
        <v>5000</v>
      </c>
      <c r="E21" s="19">
        <v>5000</v>
      </c>
      <c r="F21" s="19">
        <v>5000</v>
      </c>
      <c r="G21" s="19">
        <v>5000</v>
      </c>
      <c r="H21" s="20">
        <f>SUM(C21:G21)</f>
        <v>25000</v>
      </c>
    </row>
    <row r="22" spans="1:8" x14ac:dyDescent="0.3">
      <c r="A22" s="15"/>
      <c r="C22" s="19"/>
      <c r="D22" s="19"/>
      <c r="E22" s="19"/>
      <c r="F22" s="19"/>
      <c r="G22" s="19"/>
      <c r="H22" s="20"/>
    </row>
    <row r="23" spans="1:8" s="3" customFormat="1" ht="15" thickBot="1" x14ac:dyDescent="0.35">
      <c r="A23" s="22"/>
      <c r="B23" s="21" t="s">
        <v>7</v>
      </c>
      <c r="C23" s="23">
        <f t="shared" ref="C23:H23" si="6">SUM(C6:C22)</f>
        <v>59279.5625</v>
      </c>
      <c r="D23" s="23">
        <f t="shared" si="6"/>
        <v>115758.25</v>
      </c>
      <c r="E23" s="23">
        <f t="shared" si="6"/>
        <v>119808.58</v>
      </c>
      <c r="F23" s="23">
        <f t="shared" si="6"/>
        <v>124020.9232</v>
      </c>
      <c r="G23" s="23">
        <f t="shared" si="6"/>
        <v>128401.76012799999</v>
      </c>
      <c r="H23" s="24">
        <f t="shared" si="6"/>
        <v>547269.07582799997</v>
      </c>
    </row>
    <row r="24" spans="1:8" x14ac:dyDescent="0.3">
      <c r="C24" s="5"/>
      <c r="D24" s="6"/>
      <c r="E24" s="6"/>
      <c r="F24" s="6"/>
      <c r="G24" s="6"/>
      <c r="H24" s="6"/>
    </row>
    <row r="25" spans="1:8" x14ac:dyDescent="0.3">
      <c r="C25" s="5"/>
      <c r="D25" s="6"/>
      <c r="E25" s="6"/>
      <c r="F25" s="6"/>
      <c r="G25" s="6"/>
    </row>
    <row r="26" spans="1:8" x14ac:dyDescent="0.3">
      <c r="C26" s="5"/>
      <c r="D26" s="4"/>
      <c r="E26" s="6"/>
      <c r="F26" s="6"/>
      <c r="G26" s="6"/>
    </row>
    <row r="27" spans="1:8" x14ac:dyDescent="0.3">
      <c r="C27" s="5"/>
      <c r="D27" s="4"/>
      <c r="E27" s="6"/>
      <c r="F27" s="6"/>
      <c r="G27" s="6"/>
    </row>
    <row r="28" spans="1:8" x14ac:dyDescent="0.3">
      <c r="C28" s="5"/>
      <c r="D28" s="6"/>
      <c r="E28" s="6"/>
      <c r="F28" s="6"/>
      <c r="G28" s="6"/>
    </row>
    <row r="29" spans="1:8" x14ac:dyDescent="0.3">
      <c r="C29" s="5"/>
      <c r="D29" s="6"/>
      <c r="E29" s="6"/>
      <c r="F29" s="6"/>
      <c r="G29" s="6"/>
    </row>
    <row r="30" spans="1:8" x14ac:dyDescent="0.3">
      <c r="C30" s="5"/>
      <c r="D30" s="6"/>
      <c r="E30" s="6"/>
      <c r="F30" s="6"/>
      <c r="G30" s="6"/>
    </row>
    <row r="31" spans="1:8" x14ac:dyDescent="0.3">
      <c r="C31" s="5"/>
      <c r="D31" s="6"/>
      <c r="E31" s="6"/>
      <c r="F31" s="6"/>
      <c r="G31" s="6"/>
    </row>
    <row r="32" spans="1:8" x14ac:dyDescent="0.3">
      <c r="C32" s="5"/>
      <c r="D32" s="6"/>
      <c r="E32" s="6"/>
      <c r="F32" s="6"/>
      <c r="G32" s="6"/>
    </row>
    <row r="33" spans="3:7" x14ac:dyDescent="0.3">
      <c r="C33" s="5"/>
      <c r="D33" s="6"/>
      <c r="E33" s="6"/>
      <c r="F33" s="6"/>
      <c r="G33" s="6"/>
    </row>
    <row r="34" spans="3:7" x14ac:dyDescent="0.3">
      <c r="C34" s="5"/>
      <c r="D34" s="6"/>
      <c r="E34" s="6"/>
      <c r="F34" s="6"/>
      <c r="G34" s="6"/>
    </row>
    <row r="35" spans="3:7" x14ac:dyDescent="0.3">
      <c r="C35" s="5"/>
      <c r="D35" s="6"/>
      <c r="E35" s="6"/>
      <c r="F35" s="6"/>
      <c r="G35" s="6"/>
    </row>
    <row r="36" spans="3:7" x14ac:dyDescent="0.3">
      <c r="C36" s="5"/>
      <c r="D36" s="6"/>
      <c r="E36" s="6"/>
      <c r="F36" s="6"/>
      <c r="G36" s="6"/>
    </row>
    <row r="37" spans="3:7" x14ac:dyDescent="0.3">
      <c r="C37" s="5"/>
      <c r="D37" s="6"/>
      <c r="E37" s="6"/>
      <c r="F37" s="6"/>
      <c r="G37" s="6"/>
    </row>
    <row r="38" spans="3:7" x14ac:dyDescent="0.3">
      <c r="C38" s="5"/>
      <c r="D38" s="6"/>
      <c r="E38" s="6"/>
      <c r="F38" s="6"/>
      <c r="G38" s="6"/>
    </row>
    <row r="39" spans="3:7" x14ac:dyDescent="0.3">
      <c r="C39" s="5"/>
      <c r="D39" s="6"/>
      <c r="E39" s="6"/>
      <c r="F39" s="6"/>
      <c r="G39" s="6"/>
    </row>
    <row r="40" spans="3:7" x14ac:dyDescent="0.3">
      <c r="C40" s="5"/>
      <c r="D40" s="6"/>
      <c r="E40" s="6"/>
      <c r="F40" s="6"/>
      <c r="G40" s="6"/>
    </row>
    <row r="41" spans="3:7" x14ac:dyDescent="0.3">
      <c r="C41" s="5"/>
      <c r="D41" s="6"/>
      <c r="E41" s="6"/>
      <c r="F41" s="6"/>
      <c r="G41" s="6"/>
    </row>
    <row r="42" spans="3:7" x14ac:dyDescent="0.3">
      <c r="C42" s="5"/>
      <c r="D42" s="6"/>
      <c r="E42" s="6"/>
      <c r="F42" s="6"/>
      <c r="G42" s="6"/>
    </row>
    <row r="43" spans="3:7" x14ac:dyDescent="0.3">
      <c r="C43" s="5"/>
      <c r="D43" s="6"/>
      <c r="E43" s="6"/>
      <c r="F43" s="6"/>
      <c r="G43" s="6"/>
    </row>
    <row r="44" spans="3:7" x14ac:dyDescent="0.3">
      <c r="C44" s="5"/>
      <c r="D44" s="6"/>
      <c r="E44" s="6"/>
      <c r="F44" s="6"/>
      <c r="G44" s="6"/>
    </row>
    <row r="45" spans="3:7" x14ac:dyDescent="0.3">
      <c r="C45" s="5"/>
      <c r="D45" s="6"/>
      <c r="E45" s="6"/>
      <c r="F45" s="6"/>
      <c r="G45" s="6"/>
    </row>
    <row r="46" spans="3:7" x14ac:dyDescent="0.3">
      <c r="C46" s="5"/>
      <c r="D46" s="6"/>
      <c r="E46" s="6"/>
      <c r="F46" s="6"/>
      <c r="G46" s="6"/>
    </row>
    <row r="47" spans="3:7" x14ac:dyDescent="0.3">
      <c r="C47" s="5"/>
      <c r="D47" s="6"/>
      <c r="E47" s="6"/>
      <c r="F47" s="6"/>
      <c r="G47" s="6"/>
    </row>
    <row r="48" spans="3:7" x14ac:dyDescent="0.3">
      <c r="C48" s="5"/>
      <c r="D48" s="6"/>
      <c r="E48" s="6"/>
      <c r="F48" s="6"/>
      <c r="G48" s="6"/>
    </row>
    <row r="49" spans="3:7" x14ac:dyDescent="0.3">
      <c r="C49" s="5"/>
      <c r="D49" s="6"/>
      <c r="E49" s="6"/>
      <c r="F49" s="6"/>
      <c r="G49" s="6"/>
    </row>
    <row r="50" spans="3:7" x14ac:dyDescent="0.3">
      <c r="C50" s="5"/>
      <c r="D50" s="6"/>
      <c r="E50" s="6"/>
      <c r="F50" s="6"/>
      <c r="G50" s="6"/>
    </row>
    <row r="51" spans="3:7" x14ac:dyDescent="0.3">
      <c r="C51" s="5"/>
      <c r="D51" s="6"/>
      <c r="E51" s="6"/>
      <c r="F51" s="6"/>
      <c r="G51" s="6"/>
    </row>
    <row r="52" spans="3:7" x14ac:dyDescent="0.3">
      <c r="C52" s="5"/>
      <c r="D52" s="6"/>
      <c r="E52" s="6"/>
      <c r="F52" s="6"/>
      <c r="G52" s="6"/>
    </row>
    <row r="53" spans="3:7" x14ac:dyDescent="0.3">
      <c r="C53" s="5"/>
      <c r="D53" s="6"/>
      <c r="E53" s="6"/>
      <c r="F53" s="6"/>
      <c r="G53" s="6"/>
    </row>
    <row r="54" spans="3:7" x14ac:dyDescent="0.3">
      <c r="C54" s="5"/>
      <c r="D54" s="6"/>
      <c r="E54" s="6"/>
      <c r="F54" s="6"/>
      <c r="G54" s="6"/>
    </row>
    <row r="55" spans="3:7" x14ac:dyDescent="0.3">
      <c r="C55" s="5"/>
      <c r="D55" s="6"/>
      <c r="E55" s="6"/>
      <c r="F55" s="6"/>
      <c r="G55" s="6"/>
    </row>
    <row r="56" spans="3:7" x14ac:dyDescent="0.3">
      <c r="C56" s="5"/>
      <c r="D56" s="6"/>
      <c r="E56" s="6"/>
      <c r="F56" s="6"/>
      <c r="G56" s="6"/>
    </row>
    <row r="57" spans="3:7" x14ac:dyDescent="0.3">
      <c r="C57" s="5"/>
      <c r="D57" s="6"/>
      <c r="E57" s="6"/>
      <c r="F57" s="6"/>
      <c r="G57" s="6"/>
    </row>
    <row r="58" spans="3:7" x14ac:dyDescent="0.3">
      <c r="C58" s="5"/>
      <c r="D58" s="6"/>
      <c r="E58" s="6"/>
      <c r="F58" s="6"/>
      <c r="G58" s="6"/>
    </row>
    <row r="59" spans="3:7" x14ac:dyDescent="0.3">
      <c r="C59" s="5"/>
      <c r="D59" s="6"/>
      <c r="E59" s="6"/>
      <c r="F59" s="6"/>
      <c r="G59" s="6"/>
    </row>
    <row r="60" spans="3:7" x14ac:dyDescent="0.3">
      <c r="C60" s="1"/>
    </row>
    <row r="61" spans="3:7" x14ac:dyDescent="0.3">
      <c r="C61" s="1"/>
    </row>
    <row r="62" spans="3:7" x14ac:dyDescent="0.3">
      <c r="C62" s="1"/>
    </row>
    <row r="63" spans="3:7" x14ac:dyDescent="0.3">
      <c r="C63" s="1"/>
    </row>
    <row r="64" spans="3:7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</sheetData>
  <printOptions horizontalCentered="1"/>
  <pageMargins left="0.45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A8C7-744F-476D-AD27-D71354EEFFDC}">
  <dimension ref="A3:E7"/>
  <sheetViews>
    <sheetView workbookViewId="0">
      <selection activeCell="D20" sqref="D20"/>
    </sheetView>
  </sheetViews>
  <sheetFormatPr defaultRowHeight="14.4" x14ac:dyDescent="0.3"/>
  <cols>
    <col min="1" max="1" width="14.5546875" bestFit="1" customWidth="1"/>
    <col min="2" max="2" width="11.5546875" bestFit="1" customWidth="1"/>
    <col min="3" max="3" width="11.6640625" bestFit="1" customWidth="1"/>
    <col min="4" max="4" width="11.5546875" bestFit="1" customWidth="1"/>
    <col min="5" max="5" width="10.5546875" bestFit="1" customWidth="1"/>
  </cols>
  <sheetData>
    <row r="3" spans="1:5" x14ac:dyDescent="0.3">
      <c r="B3" s="9" t="s">
        <v>10</v>
      </c>
      <c r="C3" s="9" t="s">
        <v>9</v>
      </c>
      <c r="D3" s="9" t="s">
        <v>8</v>
      </c>
      <c r="E3" s="9" t="s">
        <v>7</v>
      </c>
    </row>
    <row r="4" spans="1:5" x14ac:dyDescent="0.3">
      <c r="A4" t="s">
        <v>6</v>
      </c>
      <c r="B4" s="8" t="e">
        <f>ROUND('NAGPRA Office'!E23,3)-'NAGPRA Office'!#REF!</f>
        <v>#REF!</v>
      </c>
      <c r="C4" s="8" t="e">
        <f>ROUND('NAGPRA Office'!F23,3)-'NAGPRA Office'!#REF!</f>
        <v>#REF!</v>
      </c>
      <c r="D4" s="8" t="e">
        <f>ROUND('NAGPRA Office'!G23,3)-'NAGPRA Office'!#REF!</f>
        <v>#REF!</v>
      </c>
      <c r="E4" s="8" t="e">
        <f>SUM(B4:D4)</f>
        <v>#REF!</v>
      </c>
    </row>
    <row r="5" spans="1:5" x14ac:dyDescent="0.3">
      <c r="A5" t="s">
        <v>5</v>
      </c>
      <c r="B5" s="8">
        <v>0</v>
      </c>
      <c r="C5" s="8">
        <v>192427</v>
      </c>
      <c r="D5" s="8">
        <v>194290</v>
      </c>
      <c r="E5" s="8">
        <f>SUM(B5:D5)</f>
        <v>386717</v>
      </c>
    </row>
    <row r="6" spans="1:5" ht="15" thickBot="1" x14ac:dyDescent="0.35">
      <c r="A6" t="s">
        <v>4</v>
      </c>
      <c r="B6" s="7" t="e">
        <f>B5+B4</f>
        <v>#REF!</v>
      </c>
      <c r="C6" s="7" t="e">
        <f>C5+C4</f>
        <v>#REF!</v>
      </c>
      <c r="D6" s="7" t="e">
        <f>D5+D4</f>
        <v>#REF!</v>
      </c>
      <c r="E6" s="7" t="e">
        <f>E5+E4</f>
        <v>#REF!</v>
      </c>
    </row>
    <row r="7" spans="1:5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NAGPRA Office</vt:lpstr>
      <vt:lpstr>Summary</vt:lpstr>
      <vt:lpstr>'NAGPRA Office'!Print_Area</vt:lpstr>
    </vt:vector>
  </TitlesOfParts>
  <Company>University of Illinois at Urbana-Champaign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Sharee D</dc:creator>
  <cp:lastModifiedBy>Robinson, Sharee Daneen</cp:lastModifiedBy>
  <cp:lastPrinted>2023-11-17T16:51:33Z</cp:lastPrinted>
  <dcterms:created xsi:type="dcterms:W3CDTF">2019-07-22T15:45:43Z</dcterms:created>
  <dcterms:modified xsi:type="dcterms:W3CDTF">2023-11-28T03:37:28Z</dcterms:modified>
</cp:coreProperties>
</file>