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_UtilityAccounting\BannerMonthlyClosing\FY23\05-NOV\"/>
    </mc:Choice>
  </mc:AlternateContent>
  <xr:revisionPtr revIDLastSave="0" documentId="13_ncr:1_{9537CC3D-F873-418A-9467-1F9CA5CB2C2C}" xr6:coauthVersionLast="47" xr6:coauthVersionMax="47" xr10:uidLastSave="{00000000-0000-0000-0000-000000000000}"/>
  <bookViews>
    <workbookView xWindow="38280" yWindow="-120" windowWidth="38640" windowHeight="21240" xr2:uid="{00000000-000D-0000-FFFF-FFFF00000000}"/>
  </bookViews>
  <sheets>
    <sheet name="JV" sheetId="3" r:id="rId1"/>
    <sheet name="Summary" sheetId="2" r:id="rId2"/>
    <sheet name="EBSBilledTransactionsbyMonth" sheetId="1" r:id="rId3"/>
  </sheets>
  <calcPr calcId="191029"/>
  <pivotCaches>
    <pivotCache cacheId="15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3" l="1"/>
  <c r="F16" i="3" s="1"/>
  <c r="N12" i="3"/>
  <c r="C13" i="3"/>
  <c r="N16" i="3" a="1"/>
  <c r="O14" i="3"/>
  <c r="O12" i="3"/>
  <c r="N16" i="3" l="1"/>
  <c r="B7" i="3" s="1"/>
  <c r="F24" i="2"/>
  <c r="C22" i="2"/>
  <c r="B21" i="2"/>
  <c r="D21" i="2" s="1"/>
  <c r="D22" i="2" s="1"/>
  <c r="B22" i="2" l="1"/>
  <c r="E2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Anthony Spurlock</author>
  </authors>
  <commentList>
    <comment ref="J3" authorId="0" shapeId="0" xr:uid="{EC1F1C32-8DA2-47BC-8ED5-3618F16FCC4A}">
      <text>
        <r>
          <rPr>
            <b/>
            <sz val="9"/>
            <color indexed="81"/>
            <rFont val="Tahoma"/>
            <family val="2"/>
          </rPr>
          <t>Anthony Spurlock:</t>
        </r>
        <r>
          <rPr>
            <sz val="9"/>
            <color indexed="81"/>
            <rFont val="Tahoma"/>
            <family val="2"/>
          </rPr>
          <t xml:space="preserve">
Descriptive statement of the JV purpose.  Also, include the JV preparer's name, Facilities and Services, and the preparer's phone number. </t>
        </r>
      </text>
    </comment>
    <comment ref="B4" authorId="0" shapeId="0" xr:uid="{AA8C3779-B8C0-43B6-9F6C-0E29F25BE9C7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Banner journal voucher number.  This number is obtained from Banner once the JV is created.</t>
        </r>
      </text>
    </comment>
    <comment ref="F4" authorId="0" shapeId="0" xr:uid="{E8570673-F002-4BF3-A290-614A1237D847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Name of person who prepares JV and supporting documentation.</t>
        </r>
      </text>
    </comment>
    <comment ref="B5" authorId="0" shapeId="0" xr:uid="{98254D89-0455-4F83-B1A2-3C1098C5FA2B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Banner journal voucher number.  This number is obtained from Banner once the JV is created.</t>
        </r>
      </text>
    </comment>
    <comment ref="F5" authorId="0" shapeId="0" xr:uid="{EE435595-ADBF-4C20-910D-4B57BCEFAF62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Name of person who enters JV into Banner.</t>
        </r>
      </text>
    </comment>
    <comment ref="F6" authorId="0" shapeId="0" xr:uid="{79D40DB2-8F0C-496E-844D-F22EA9B460D0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Name of person who approves JV and supporting documentation.</t>
        </r>
      </text>
    </comment>
    <comment ref="A11" authorId="0" shapeId="0" xr:uid="{B38F3D13-4EC5-4FD5-8DBE-5DE25369115A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Should correspond to the Banner sequence number on the JV form which is incremented by 1 for every line entered.</t>
        </r>
      </text>
    </comment>
    <comment ref="B11" authorId="0" shapeId="0" xr:uid="{BB76183F-F4EE-463E-8541-35D7156B440D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Required-Banner rule class code which is required for each line of the JV.  170 is for state funds and 100 is for local funds.</t>
        </r>
      </text>
    </comment>
    <comment ref="C11" authorId="0" shapeId="0" xr:uid="{8B85BAD9-ED6D-4DC9-8839-CB321479231B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Required-Enter a concise description of the transaction using up to 35 characters. 
</t>
        </r>
      </text>
    </comment>
    <comment ref="F11" authorId="0" shapeId="0" xr:uid="{94C4BD33-3876-4F3B-9FA9-78C8B0FA4336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Chart-Required
1-is UIUC
9-Admin.
2-UIC
4-UIS</t>
        </r>
      </text>
    </comment>
    <comment ref="G11" authorId="0" shapeId="0" xr:uid="{FDEEA009-3314-40D4-85C8-D0B84E0EB570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Optional-Enter the index code for the FOP if available.  You will then only need to enter the account.</t>
        </r>
      </text>
    </comment>
    <comment ref="H11" authorId="0" shapeId="0" xr:uid="{9C5CD4C1-9992-409E-9ECC-C35956F7E908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Required</t>
        </r>
      </text>
    </comment>
    <comment ref="I11" authorId="0" shapeId="0" xr:uid="{BF29229C-8BEA-4766-859A-72553CD08776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Organization-Required</t>
        </r>
      </text>
    </comment>
    <comment ref="J11" authorId="0" shapeId="0" xr:uid="{1B0AC93B-1C75-4025-B0FE-8B09B0CDD4A8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Account-required</t>
        </r>
      </text>
    </comment>
    <comment ref="K11" authorId="0" shapeId="0" xr:uid="{39DE4EB8-F5D6-48DF-84EC-20BB15CCA72E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Program-required</t>
        </r>
      </text>
    </comment>
    <comment ref="L11" authorId="0" shapeId="0" xr:uid="{BE079083-95C9-418F-A4F7-6AB87794E278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Activity-Optional</t>
        </r>
      </text>
    </comment>
    <comment ref="M11" authorId="0" shapeId="0" xr:uid="{060DA607-2CD4-4981-9CF3-3C3BDED28C1B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Location-Optional</t>
        </r>
      </text>
    </comment>
    <comment ref="N11" authorId="0" shapeId="0" xr:uid="{70DD310A-2C80-412D-B9B3-5E8ACDAF97E2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Enter credit amounts as negatives.  
Can not have multiple debits and multiple credits.  Either one to many or many to one.</t>
        </r>
      </text>
    </comment>
    <comment ref="O11" authorId="0" shapeId="0" xr:uid="{4E4B1884-18EE-4409-8866-5710D560BE3A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Automatic depending on how the amount is entered.</t>
        </r>
      </text>
    </comment>
    <comment ref="A16" authorId="0" shapeId="0" xr:uid="{E54A0524-B833-49F4-9806-0839B275B6A1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This is to ensure the debits equal credits for the document.</t>
        </r>
      </text>
    </comment>
    <comment ref="J16" authorId="0" shapeId="0" xr:uid="{E1347348-D59E-4085-9278-C536DCEB1DA2}">
      <text>
        <r>
          <rPr>
            <b/>
            <sz val="8"/>
            <color indexed="81"/>
            <rFont val="Tahoma"/>
            <family val="2"/>
          </rPr>
          <t>Anthony Spurlock:</t>
        </r>
        <r>
          <rPr>
            <sz val="8"/>
            <color indexed="81"/>
            <rFont val="Tahoma"/>
            <family val="2"/>
          </rPr>
          <t xml:space="preserve">
Entered in the JV document header in Banner as a control total for the document.</t>
        </r>
      </text>
    </comment>
  </commentList>
</comments>
</file>

<file path=xl/sharedStrings.xml><?xml version="1.0" encoding="utf-8"?>
<sst xmlns="http://schemas.openxmlformats.org/spreadsheetml/2006/main" count="445" uniqueCount="63">
  <si>
    <t>FISCALYR</t>
  </si>
  <si>
    <t>BILLPER</t>
  </si>
  <si>
    <t>BID</t>
  </si>
  <si>
    <t>BNAME</t>
  </si>
  <si>
    <t>VTYPE_ID</t>
  </si>
  <si>
    <t>QUANTITY</t>
  </si>
  <si>
    <t>2021</t>
  </si>
  <si>
    <t>APR</t>
  </si>
  <si>
    <t>1545</t>
  </si>
  <si>
    <t>Campus Instructional Facility</t>
  </si>
  <si>
    <t>Electric</t>
  </si>
  <si>
    <t>2022</t>
  </si>
  <si>
    <t>AUG</t>
  </si>
  <si>
    <t>DEC</t>
  </si>
  <si>
    <t>JAN</t>
  </si>
  <si>
    <t>JUL</t>
  </si>
  <si>
    <t>JUN</t>
  </si>
  <si>
    <t>MAY</t>
  </si>
  <si>
    <t>NOV</t>
  </si>
  <si>
    <t>OCT</t>
  </si>
  <si>
    <t>SEP</t>
  </si>
  <si>
    <t>Steam</t>
  </si>
  <si>
    <t>Chilled Water</t>
  </si>
  <si>
    <t>Row Labels</t>
  </si>
  <si>
    <t>Grand Total</t>
  </si>
  <si>
    <t>Column Labels</t>
  </si>
  <si>
    <t>Sum of QUANTITY</t>
  </si>
  <si>
    <t>MWH Conversions</t>
  </si>
  <si>
    <t>MWHs(RECs)</t>
  </si>
  <si>
    <t>Energy Usage for CIF Building LEED Certification for REC Offsets for Calendar Year 2021</t>
  </si>
  <si>
    <t>REC Price</t>
  </si>
  <si>
    <t>REC Charge</t>
  </si>
  <si>
    <t>Utilities &amp; Energy Services Business Ops.
Journal Voucher Entry Form</t>
  </si>
  <si>
    <t>Document Text</t>
  </si>
  <si>
    <t>JV#:</t>
  </si>
  <si>
    <t>Prepared by:</t>
  </si>
  <si>
    <t>Anthony Spurlock</t>
  </si>
  <si>
    <t>Copy JV:</t>
  </si>
  <si>
    <t>Entered by:</t>
  </si>
  <si>
    <t>Date:</t>
  </si>
  <si>
    <t>Approved by:</t>
  </si>
  <si>
    <t>Tony Spurlock, F&amp;S, spurlock@illinois.edu</t>
  </si>
  <si>
    <t>Doc. Total</t>
  </si>
  <si>
    <t>Seq.</t>
  </si>
  <si>
    <t>Rule</t>
  </si>
  <si>
    <t>Description</t>
  </si>
  <si>
    <t>C</t>
  </si>
  <si>
    <t>Index</t>
  </si>
  <si>
    <t>Fund</t>
  </si>
  <si>
    <t>Org</t>
  </si>
  <si>
    <t>Acct</t>
  </si>
  <si>
    <t>Prog</t>
  </si>
  <si>
    <t>Actv</t>
  </si>
  <si>
    <t>Locn</t>
  </si>
  <si>
    <t>Amount</t>
  </si>
  <si>
    <t>+/-</t>
  </si>
  <si>
    <t>+</t>
  </si>
  <si>
    <t>If this total is NOT zero, check data entry</t>
  </si>
  <si>
    <t>Banner DocumentTotal</t>
  </si>
  <si>
    <t>CIF Rec Offset</t>
  </si>
  <si>
    <t>CIF REC Offsets for LEED Certification</t>
  </si>
  <si>
    <t>Anthony Ewing</t>
  </si>
  <si>
    <t>J3104424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</si>
</sst>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0_);_(* \(#,##0.00000\);_(* &quot;-&quot;??_);_(@_)"/>
    <numFmt numFmtId="165" formatCode="_(* #,##0_);_(* \(#,##0\);_(* &quot;-&quot;??_);_(@_)"/>
    <numFmt numFmtId="166" formatCode="&quot;$&quot;#,##0.00"/>
    <numFmt numFmtId="167" formatCode="0.000%"/>
  </numFmts>
  <fonts count="20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24"/>
      <name val="Times New Roman"/>
      <family val="1"/>
    </font>
    <font>
      <b/>
      <sz val="18"/>
      <color rgb="FF002060"/>
      <name val="Calibri"/>
      <family val="2"/>
      <scheme val="minor"/>
    </font>
    <font>
      <b/>
      <sz val="11"/>
      <name val="Arial"/>
      <family val="2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Albertus Medium"/>
      <family val="2"/>
    </font>
    <font>
      <b/>
      <sz val="14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4" borderId="0">
      <alignment vertical="center"/>
    </xf>
  </cellStyleXfs>
  <cellXfs count="80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vertical="center" wrapText="1"/>
    </xf>
    <xf numFmtId="0" fontId="3" fillId="4" borderId="3" xfId="0" applyFont="1" applyFill="1" applyBorder="1" applyAlignment="1" applyProtection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" fontId="0" fillId="0" borderId="0" xfId="0" applyNumberFormat="1"/>
    <xf numFmtId="164" fontId="0" fillId="0" borderId="0" xfId="0" applyNumberFormat="1"/>
    <xf numFmtId="43" fontId="0" fillId="0" borderId="0" xfId="0" applyNumberFormat="1"/>
    <xf numFmtId="0" fontId="5" fillId="0" borderId="0" xfId="0" applyFont="1"/>
    <xf numFmtId="165" fontId="0" fillId="0" borderId="0" xfId="1" applyNumberFormat="1" applyFont="1"/>
    <xf numFmtId="44" fontId="0" fillId="0" borderId="0" xfId="2" applyFont="1"/>
    <xf numFmtId="44" fontId="0" fillId="0" borderId="4" xfId="2" applyFont="1" applyBorder="1"/>
    <xf numFmtId="0" fontId="6" fillId="0" borderId="5" xfId="0" applyFont="1" applyBorder="1" applyAlignment="1">
      <alignment horizontal="right" vertical="center"/>
    </xf>
    <xf numFmtId="0" fontId="7" fillId="0" borderId="6" xfId="0" applyFont="1" applyBorder="1" applyAlignment="1">
      <alignment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40" fontId="6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5" borderId="8" xfId="0" applyFont="1" applyFill="1" applyBorder="1" applyAlignment="1">
      <alignment vertical="center"/>
    </xf>
    <xf numFmtId="0" fontId="11" fillId="5" borderId="9" xfId="0" applyFont="1" applyFill="1" applyBorder="1" applyAlignment="1">
      <alignment vertical="center"/>
    </xf>
    <xf numFmtId="0" fontId="11" fillId="5" borderId="10" xfId="0" applyFont="1" applyFill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5" borderId="8" xfId="0" applyFont="1" applyFill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40" fontId="10" fillId="0" borderId="0" xfId="0" applyNumberFormat="1" applyFont="1" applyAlignment="1">
      <alignment vertical="center"/>
    </xf>
    <xf numFmtId="0" fontId="11" fillId="5" borderId="1" xfId="0" applyFont="1" applyFill="1" applyBorder="1" applyAlignment="1">
      <alignment horizontal="left" vertical="center"/>
    </xf>
    <xf numFmtId="14" fontId="10" fillId="0" borderId="8" xfId="0" applyNumberFormat="1" applyFont="1" applyBorder="1" applyAlignment="1">
      <alignment horizontal="center" vertical="center"/>
    </xf>
    <xf numFmtId="14" fontId="10" fillId="0" borderId="10" xfId="0" applyNumberFormat="1" applyFont="1" applyBorder="1" applyAlignment="1">
      <alignment horizontal="center" vertical="center"/>
    </xf>
    <xf numFmtId="166" fontId="10" fillId="0" borderId="8" xfId="0" applyNumberFormat="1" applyFont="1" applyBorder="1" applyAlignment="1">
      <alignment horizontal="center" vertical="center"/>
    </xf>
    <xf numFmtId="166" fontId="10" fillId="0" borderId="10" xfId="0" applyNumberFormat="1" applyFont="1" applyBorder="1" applyAlignment="1">
      <alignment horizontal="center" vertical="center"/>
    </xf>
    <xf numFmtId="166" fontId="10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vertical="center"/>
    </xf>
    <xf numFmtId="0" fontId="13" fillId="5" borderId="9" xfId="0" applyFont="1" applyFill="1" applyBorder="1" applyAlignment="1">
      <alignment vertical="center"/>
    </xf>
    <xf numFmtId="40" fontId="11" fillId="5" borderId="1" xfId="0" applyNumberFormat="1" applyFont="1" applyFill="1" applyBorder="1" applyAlignment="1">
      <alignment horizontal="center" vertical="center"/>
    </xf>
    <xf numFmtId="0" fontId="11" fillId="5" borderId="1" xfId="0" quotePrefix="1" applyFont="1" applyFill="1" applyBorder="1" applyAlignment="1">
      <alignment horizontal="center" vertical="center"/>
    </xf>
    <xf numFmtId="44" fontId="10" fillId="0" borderId="0" xfId="2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 applyProtection="1">
      <alignment vertical="center"/>
      <protection locked="0"/>
    </xf>
    <xf numFmtId="0" fontId="10" fillId="0" borderId="9" xfId="0" applyFont="1" applyBorder="1" applyAlignment="1" applyProtection="1">
      <alignment vertical="center"/>
      <protection locked="0"/>
    </xf>
    <xf numFmtId="0" fontId="10" fillId="0" borderId="10" xfId="0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4" borderId="1" xfId="4" applyFont="1" applyBorder="1" applyAlignment="1" applyProtection="1">
      <alignment horizontal="center" vertical="center"/>
      <protection locked="0"/>
    </xf>
    <xf numFmtId="40" fontId="10" fillId="0" borderId="1" xfId="0" applyNumberFormat="1" applyFont="1" applyBorder="1" applyAlignment="1" applyProtection="1">
      <alignment vertical="center"/>
      <protection locked="0"/>
    </xf>
    <xf numFmtId="0" fontId="12" fillId="0" borderId="1" xfId="0" applyFont="1" applyBorder="1" applyAlignment="1">
      <alignment horizontal="center" vertical="center"/>
    </xf>
    <xf numFmtId="44" fontId="10" fillId="0" borderId="0" xfId="2" applyFont="1" applyAlignment="1">
      <alignment vertical="center"/>
    </xf>
    <xf numFmtId="167" fontId="10" fillId="0" borderId="0" xfId="3" applyNumberFormat="1" applyFont="1" applyAlignment="1">
      <alignment vertical="center"/>
    </xf>
    <xf numFmtId="43" fontId="10" fillId="0" borderId="0" xfId="1" applyFont="1" applyAlignment="1">
      <alignment vertical="center"/>
    </xf>
    <xf numFmtId="43" fontId="10" fillId="0" borderId="0" xfId="0" applyNumberFormat="1" applyFont="1" applyAlignment="1">
      <alignment vertical="center"/>
    </xf>
    <xf numFmtId="44" fontId="10" fillId="0" borderId="0" xfId="0" applyNumberFormat="1" applyFont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40" fontId="12" fillId="0" borderId="9" xfId="0" applyNumberFormat="1" applyFont="1" applyBorder="1" applyAlignment="1">
      <alignment horizontal="right" vertical="center"/>
    </xf>
    <xf numFmtId="40" fontId="12" fillId="0" borderId="10" xfId="0" applyNumberFormat="1" applyFont="1" applyBorder="1" applyAlignment="1">
      <alignment horizontal="right" vertical="center"/>
    </xf>
    <xf numFmtId="40" fontId="12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43" fontId="6" fillId="0" borderId="0" xfId="1" applyFont="1" applyAlignment="1">
      <alignment horizontal="right" vertical="center"/>
    </xf>
    <xf numFmtId="44" fontId="6" fillId="0" borderId="0" xfId="2" applyFont="1" applyAlignment="1">
      <alignment horizontal="right" vertical="center"/>
    </xf>
  </cellXfs>
  <cellStyles count="5">
    <cellStyle name="Comma" xfId="1" builtinId="3"/>
    <cellStyle name="Currency" xfId="2" builtinId="4"/>
    <cellStyle name="Normal" xfId="0" builtinId="0"/>
    <cellStyle name="Normal_JV FORM2" xfId="4" xr:uid="{6C463C60-03D6-4931-96D0-58F9286DED9A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345075</xdr:colOff>
      <xdr:row>0</xdr:row>
      <xdr:rowOff>1045641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223A520-9B38-4198-809D-50073FF87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954" b="16278"/>
        <a:stretch>
          <a:fillRect/>
        </a:stretch>
      </xdr:blipFill>
      <xdr:spPr bwMode="auto">
        <a:xfrm>
          <a:off x="0" y="0"/>
          <a:ext cx="2440575" cy="6074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thony Spurlock" refreshedDate="44854.559106250003" createdVersion="8" refreshedVersion="8" minRefreshableVersion="3" recordCount="76" xr:uid="{89120D0B-E878-4EB2-9E04-14CD547E8166}">
  <cacheSource type="worksheet">
    <worksheetSource ref="A1:F77" sheet="EBSBilledTransactionsbyMonth"/>
  </cacheSource>
  <cacheFields count="6">
    <cacheField name="FISCALYR" numFmtId="0">
      <sharedItems count="2">
        <s v="2021"/>
        <s v="2022"/>
      </sharedItems>
    </cacheField>
    <cacheField name="BILLPER" numFmtId="0">
      <sharedItems count="10">
        <s v="APR"/>
        <s v="AUG"/>
        <s v="DEC"/>
        <s v="JAN"/>
        <s v="JUL"/>
        <s v="JUN"/>
        <s v="MAY"/>
        <s v="NOV"/>
        <s v="OCT"/>
        <s v="SEP"/>
      </sharedItems>
    </cacheField>
    <cacheField name="BID" numFmtId="0">
      <sharedItems/>
    </cacheField>
    <cacheField name="BNAME" numFmtId="0">
      <sharedItems count="1">
        <s v="Campus Instructional Facility"/>
      </sharedItems>
    </cacheField>
    <cacheField name="VTYPE_ID" numFmtId="0">
      <sharedItems count="3">
        <s v="Electric"/>
        <s v="Steam"/>
        <s v="Chilled Water"/>
      </sharedItems>
    </cacheField>
    <cacheField name="QUANTITY" numFmtId="0">
      <sharedItems containsSemiMixedTypes="0" containsString="0" containsNumber="1" minValue="-379664" maxValue="1104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">
  <r>
    <x v="0"/>
    <x v="0"/>
    <s v="1545"/>
    <x v="0"/>
    <x v="0"/>
    <n v="3816"/>
  </r>
  <r>
    <x v="1"/>
    <x v="1"/>
    <s v="1545"/>
    <x v="0"/>
    <x v="0"/>
    <n v="1110"/>
  </r>
  <r>
    <x v="1"/>
    <x v="1"/>
    <s v="1545"/>
    <x v="0"/>
    <x v="0"/>
    <n v="-475"/>
  </r>
  <r>
    <x v="1"/>
    <x v="1"/>
    <s v="1545"/>
    <x v="0"/>
    <x v="0"/>
    <n v="-27"/>
  </r>
  <r>
    <x v="1"/>
    <x v="1"/>
    <s v="1545"/>
    <x v="0"/>
    <x v="0"/>
    <n v="-1433"/>
  </r>
  <r>
    <x v="1"/>
    <x v="1"/>
    <s v="1545"/>
    <x v="0"/>
    <x v="0"/>
    <n v="-2"/>
  </r>
  <r>
    <x v="1"/>
    <x v="1"/>
    <s v="1545"/>
    <x v="0"/>
    <x v="0"/>
    <n v="-145"/>
  </r>
  <r>
    <x v="1"/>
    <x v="1"/>
    <s v="1545"/>
    <x v="0"/>
    <x v="0"/>
    <n v="-5251"/>
  </r>
  <r>
    <x v="1"/>
    <x v="1"/>
    <s v="1545"/>
    <x v="0"/>
    <x v="0"/>
    <n v="-321"/>
  </r>
  <r>
    <x v="1"/>
    <x v="1"/>
    <s v="1545"/>
    <x v="0"/>
    <x v="0"/>
    <n v="-658"/>
  </r>
  <r>
    <x v="1"/>
    <x v="1"/>
    <s v="1545"/>
    <x v="0"/>
    <x v="0"/>
    <n v="-15"/>
  </r>
  <r>
    <x v="1"/>
    <x v="1"/>
    <s v="1545"/>
    <x v="0"/>
    <x v="0"/>
    <n v="-5"/>
  </r>
  <r>
    <x v="1"/>
    <x v="2"/>
    <s v="1545"/>
    <x v="0"/>
    <x v="0"/>
    <n v="110433"/>
  </r>
  <r>
    <x v="1"/>
    <x v="3"/>
    <s v="1545"/>
    <x v="0"/>
    <x v="0"/>
    <n v="78040"/>
  </r>
  <r>
    <x v="1"/>
    <x v="4"/>
    <s v="1545"/>
    <x v="0"/>
    <x v="0"/>
    <n v="-6"/>
  </r>
  <r>
    <x v="1"/>
    <x v="4"/>
    <s v="1545"/>
    <x v="0"/>
    <x v="0"/>
    <n v="-18"/>
  </r>
  <r>
    <x v="1"/>
    <x v="4"/>
    <s v="1545"/>
    <x v="0"/>
    <x v="0"/>
    <n v="-190"/>
  </r>
  <r>
    <x v="1"/>
    <x v="4"/>
    <s v="1545"/>
    <x v="0"/>
    <x v="0"/>
    <n v="-427"/>
  </r>
  <r>
    <x v="1"/>
    <x v="4"/>
    <s v="1545"/>
    <x v="0"/>
    <x v="0"/>
    <n v="-1482"/>
  </r>
  <r>
    <x v="1"/>
    <x v="4"/>
    <s v="1545"/>
    <x v="0"/>
    <x v="0"/>
    <n v="-616"/>
  </r>
  <r>
    <x v="1"/>
    <x v="4"/>
    <s v="1545"/>
    <x v="0"/>
    <x v="0"/>
    <n v="1518"/>
  </r>
  <r>
    <x v="1"/>
    <x v="4"/>
    <s v="1545"/>
    <x v="0"/>
    <x v="0"/>
    <n v="-5848"/>
  </r>
  <r>
    <x v="1"/>
    <x v="4"/>
    <s v="1545"/>
    <x v="0"/>
    <x v="0"/>
    <n v="-31"/>
  </r>
  <r>
    <x v="1"/>
    <x v="4"/>
    <s v="1545"/>
    <x v="0"/>
    <x v="0"/>
    <n v="-2649"/>
  </r>
  <r>
    <x v="1"/>
    <x v="4"/>
    <s v="1545"/>
    <x v="0"/>
    <x v="0"/>
    <n v="-4"/>
  </r>
  <r>
    <x v="0"/>
    <x v="5"/>
    <s v="1545"/>
    <x v="0"/>
    <x v="0"/>
    <n v="-514"/>
  </r>
  <r>
    <x v="0"/>
    <x v="5"/>
    <s v="1545"/>
    <x v="0"/>
    <x v="0"/>
    <n v="-39"/>
  </r>
  <r>
    <x v="0"/>
    <x v="5"/>
    <s v="1545"/>
    <x v="0"/>
    <x v="0"/>
    <n v="-4"/>
  </r>
  <r>
    <x v="0"/>
    <x v="5"/>
    <s v="1545"/>
    <x v="0"/>
    <x v="0"/>
    <n v="-163"/>
  </r>
  <r>
    <x v="0"/>
    <x v="5"/>
    <s v="1545"/>
    <x v="0"/>
    <x v="0"/>
    <n v="-5239"/>
  </r>
  <r>
    <x v="0"/>
    <x v="5"/>
    <s v="1545"/>
    <x v="0"/>
    <x v="0"/>
    <n v="-483"/>
  </r>
  <r>
    <x v="0"/>
    <x v="5"/>
    <s v="1545"/>
    <x v="0"/>
    <x v="0"/>
    <n v="-962"/>
  </r>
  <r>
    <x v="0"/>
    <x v="5"/>
    <s v="1545"/>
    <x v="0"/>
    <x v="0"/>
    <n v="-20"/>
  </r>
  <r>
    <x v="0"/>
    <x v="5"/>
    <s v="1545"/>
    <x v="0"/>
    <x v="0"/>
    <n v="-5"/>
  </r>
  <r>
    <x v="0"/>
    <x v="5"/>
    <s v="1545"/>
    <x v="0"/>
    <x v="0"/>
    <n v="2120"/>
  </r>
  <r>
    <x v="0"/>
    <x v="5"/>
    <s v="1545"/>
    <x v="0"/>
    <x v="0"/>
    <n v="-3043"/>
  </r>
  <r>
    <x v="0"/>
    <x v="6"/>
    <s v="1545"/>
    <x v="0"/>
    <x v="0"/>
    <n v="3106"/>
  </r>
  <r>
    <x v="0"/>
    <x v="6"/>
    <s v="1545"/>
    <x v="0"/>
    <x v="0"/>
    <n v="-12212"/>
  </r>
  <r>
    <x v="0"/>
    <x v="6"/>
    <s v="1545"/>
    <x v="0"/>
    <x v="0"/>
    <n v="-579"/>
  </r>
  <r>
    <x v="0"/>
    <x v="6"/>
    <s v="1545"/>
    <x v="0"/>
    <x v="0"/>
    <n v="-4524"/>
  </r>
  <r>
    <x v="0"/>
    <x v="6"/>
    <s v="1545"/>
    <x v="0"/>
    <x v="0"/>
    <n v="-13"/>
  </r>
  <r>
    <x v="0"/>
    <x v="6"/>
    <s v="1545"/>
    <x v="0"/>
    <x v="0"/>
    <n v="-1805"/>
  </r>
  <r>
    <x v="0"/>
    <x v="6"/>
    <s v="1545"/>
    <x v="0"/>
    <x v="0"/>
    <n v="-16047"/>
  </r>
  <r>
    <x v="0"/>
    <x v="6"/>
    <s v="1545"/>
    <x v="0"/>
    <x v="0"/>
    <n v="-2064"/>
  </r>
  <r>
    <x v="0"/>
    <x v="6"/>
    <s v="1545"/>
    <x v="0"/>
    <x v="0"/>
    <n v="-2898"/>
  </r>
  <r>
    <x v="0"/>
    <x v="6"/>
    <s v="1545"/>
    <x v="0"/>
    <x v="0"/>
    <n v="-270"/>
  </r>
  <r>
    <x v="0"/>
    <x v="6"/>
    <s v="1545"/>
    <x v="0"/>
    <x v="0"/>
    <n v="-83"/>
  </r>
  <r>
    <x v="1"/>
    <x v="7"/>
    <s v="1545"/>
    <x v="0"/>
    <x v="0"/>
    <n v="103792"/>
  </r>
  <r>
    <x v="1"/>
    <x v="8"/>
    <s v="1545"/>
    <x v="0"/>
    <x v="0"/>
    <n v="76985"/>
  </r>
  <r>
    <x v="1"/>
    <x v="9"/>
    <s v="1545"/>
    <x v="0"/>
    <x v="0"/>
    <n v="-334"/>
  </r>
  <r>
    <x v="1"/>
    <x v="9"/>
    <s v="1545"/>
    <x v="0"/>
    <x v="0"/>
    <n v="-725"/>
  </r>
  <r>
    <x v="1"/>
    <x v="9"/>
    <s v="1545"/>
    <x v="0"/>
    <x v="0"/>
    <n v="-379664"/>
  </r>
  <r>
    <x v="1"/>
    <x v="9"/>
    <s v="1545"/>
    <x v="0"/>
    <x v="0"/>
    <n v="2800"/>
  </r>
  <r>
    <x v="1"/>
    <x v="9"/>
    <s v="1545"/>
    <x v="0"/>
    <x v="0"/>
    <n v="-681"/>
  </r>
  <r>
    <x v="1"/>
    <x v="9"/>
    <s v="1545"/>
    <x v="0"/>
    <x v="0"/>
    <n v="-55"/>
  </r>
  <r>
    <x v="1"/>
    <x v="9"/>
    <s v="1545"/>
    <x v="0"/>
    <x v="0"/>
    <n v="-1"/>
  </r>
  <r>
    <x v="1"/>
    <x v="9"/>
    <s v="1545"/>
    <x v="0"/>
    <x v="0"/>
    <n v="-259"/>
  </r>
  <r>
    <x v="1"/>
    <x v="9"/>
    <s v="1545"/>
    <x v="0"/>
    <x v="0"/>
    <n v="-473"/>
  </r>
  <r>
    <x v="1"/>
    <x v="9"/>
    <s v="1545"/>
    <x v="0"/>
    <x v="0"/>
    <n v="-24"/>
  </r>
  <r>
    <x v="1"/>
    <x v="9"/>
    <s v="1545"/>
    <x v="0"/>
    <x v="0"/>
    <n v="-9"/>
  </r>
  <r>
    <x v="0"/>
    <x v="0"/>
    <s v="1545"/>
    <x v="0"/>
    <x v="1"/>
    <n v="827.31"/>
  </r>
  <r>
    <x v="1"/>
    <x v="1"/>
    <s v="1545"/>
    <x v="0"/>
    <x v="1"/>
    <n v="142.066"/>
  </r>
  <r>
    <x v="1"/>
    <x v="2"/>
    <s v="1545"/>
    <x v="0"/>
    <x v="1"/>
    <n v="293.04000000000002"/>
  </r>
  <r>
    <x v="1"/>
    <x v="3"/>
    <s v="1545"/>
    <x v="0"/>
    <x v="1"/>
    <n v="376.39"/>
  </r>
  <r>
    <x v="1"/>
    <x v="4"/>
    <s v="1545"/>
    <x v="0"/>
    <x v="1"/>
    <n v="28.71"/>
  </r>
  <r>
    <x v="0"/>
    <x v="5"/>
    <s v="1545"/>
    <x v="0"/>
    <x v="1"/>
    <n v="34.950000000000003"/>
  </r>
  <r>
    <x v="0"/>
    <x v="6"/>
    <s v="1545"/>
    <x v="0"/>
    <x v="1"/>
    <n v="183.72"/>
  </r>
  <r>
    <x v="1"/>
    <x v="7"/>
    <s v="1545"/>
    <x v="0"/>
    <x v="1"/>
    <n v="420.48"/>
  </r>
  <r>
    <x v="1"/>
    <x v="8"/>
    <s v="1545"/>
    <x v="0"/>
    <x v="1"/>
    <n v="348.19"/>
  </r>
  <r>
    <x v="1"/>
    <x v="9"/>
    <s v="1545"/>
    <x v="0"/>
    <x v="1"/>
    <n v="246.57"/>
  </r>
  <r>
    <x v="1"/>
    <x v="1"/>
    <s v="1545"/>
    <x v="0"/>
    <x v="2"/>
    <n v="909.51"/>
  </r>
  <r>
    <x v="1"/>
    <x v="2"/>
    <s v="1545"/>
    <x v="0"/>
    <x v="2"/>
    <n v="72.3"/>
  </r>
  <r>
    <x v="1"/>
    <x v="3"/>
    <s v="1545"/>
    <x v="0"/>
    <x v="2"/>
    <n v="215.22"/>
  </r>
  <r>
    <x v="1"/>
    <x v="7"/>
    <s v="1545"/>
    <x v="0"/>
    <x v="2"/>
    <n v="270.48"/>
  </r>
  <r>
    <x v="1"/>
    <x v="8"/>
    <s v="1545"/>
    <x v="0"/>
    <x v="2"/>
    <n v="435.43"/>
  </r>
  <r>
    <x v="1"/>
    <x v="9"/>
    <s v="1545"/>
    <x v="0"/>
    <x v="2"/>
    <n v="1016.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E21DB-78BB-4C4E-8BBD-FD25B9969A7C}" name="PivotTable3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E20" firstHeaderRow="1" firstDataRow="2" firstDataCol="1" rowPageCount="1" colPageCount="1"/>
  <pivotFields count="6">
    <pivotField axis="axisRow" showAll="0">
      <items count="3">
        <item x="0"/>
        <item x="1"/>
        <item t="default"/>
      </items>
    </pivotField>
    <pivotField axis="axisRow" showAll="0">
      <items count="11">
        <item x="3"/>
        <item x="0"/>
        <item x="6"/>
        <item x="5"/>
        <item x="4"/>
        <item x="1"/>
        <item x="9"/>
        <item x="8"/>
        <item x="7"/>
        <item x="2"/>
        <item t="default"/>
      </items>
    </pivotField>
    <pivotField showAll="0"/>
    <pivotField axis="axisPage" showAll="0">
      <items count="2">
        <item x="0"/>
        <item t="default"/>
      </items>
    </pivotField>
    <pivotField axis="axisCol" showAll="0">
      <items count="4">
        <item x="2"/>
        <item x="0"/>
        <item x="1"/>
        <item t="default"/>
      </items>
    </pivotField>
    <pivotField dataField="1" showAll="0"/>
  </pivotFields>
  <rowFields count="2">
    <field x="0"/>
    <field x="1"/>
  </rowFields>
  <rowItems count="13">
    <i>
      <x/>
    </i>
    <i r="1">
      <x v="1"/>
    </i>
    <i r="1">
      <x v="2"/>
    </i>
    <i r="1">
      <x v="3"/>
    </i>
    <i>
      <x v="1"/>
    </i>
    <i r="1">
      <x/>
    </i>
    <i r="1">
      <x v="4"/>
    </i>
    <i r="1">
      <x v="5"/>
    </i>
    <i r="1">
      <x v="6"/>
    </i>
    <i r="1">
      <x v="7"/>
    </i>
    <i r="1">
      <x v="8"/>
    </i>
    <i r="1">
      <x v="9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pageFields count="1">
    <pageField fld="3" item="0" hier="-1"/>
  </pageFields>
  <dataFields count="1">
    <dataField name="Sum of QUANTITY" fld="5" baseField="1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989C4-D6C3-4C6D-ACE4-5505381A2E79}">
  <dimension ref="A1:T24"/>
  <sheetViews>
    <sheetView tabSelected="1" workbookViewId="0">
      <selection activeCell="E42" sqref="E42"/>
    </sheetView>
  </sheetViews>
  <sheetFormatPr defaultColWidth="9" defaultRowHeight="14.25"/>
  <cols>
    <col min="1" max="1" width="10.42578125" style="77" customWidth="1"/>
    <col min="2" max="2" width="11.7109375" style="77" customWidth="1"/>
    <col min="3" max="3" width="8.7109375" style="77" customWidth="1"/>
    <col min="4" max="4" width="7.42578125" style="77" customWidth="1"/>
    <col min="5" max="5" width="15.7109375" style="77" customWidth="1"/>
    <col min="6" max="6" width="3" style="19" customWidth="1"/>
    <col min="7" max="7" width="7.7109375" style="19" customWidth="1"/>
    <col min="8" max="11" width="8.7109375" style="19" customWidth="1"/>
    <col min="12" max="13" width="7.7109375" style="19" customWidth="1"/>
    <col min="14" max="14" width="15.7109375" style="21" bestFit="1" customWidth="1"/>
    <col min="15" max="15" width="3.42578125" style="21" customWidth="1"/>
    <col min="16" max="16" width="16.7109375" style="21" bestFit="1" customWidth="1"/>
    <col min="17" max="17" width="16.7109375" style="19" bestFit="1" customWidth="1"/>
    <col min="18" max="18" width="15.140625" style="19" customWidth="1"/>
    <col min="19" max="16384" width="9" style="19"/>
  </cols>
  <sheetData>
    <row r="1" spans="1:20" ht="85.5" customHeight="1" thickBot="1">
      <c r="A1" s="14"/>
      <c r="B1" s="15"/>
      <c r="C1" s="15"/>
      <c r="D1" s="15"/>
      <c r="E1" s="15"/>
      <c r="F1" s="15"/>
      <c r="G1" s="15"/>
      <c r="H1" s="16" t="s">
        <v>32</v>
      </c>
      <c r="I1" s="16"/>
      <c r="J1" s="16"/>
      <c r="K1" s="16"/>
      <c r="L1" s="16"/>
      <c r="M1" s="16"/>
      <c r="N1" s="16"/>
      <c r="O1" s="17"/>
      <c r="P1" s="18"/>
    </row>
    <row r="2" spans="1:20">
      <c r="A2" s="20"/>
      <c r="B2" s="20"/>
      <c r="C2" s="20"/>
      <c r="D2" s="20"/>
      <c r="E2" s="20"/>
      <c r="P2" s="19"/>
    </row>
    <row r="3" spans="1:20" ht="15.75">
      <c r="A3" s="22"/>
      <c r="B3" s="22"/>
      <c r="C3" s="22"/>
      <c r="D3" s="23"/>
      <c r="E3" s="23"/>
      <c r="F3" s="24"/>
      <c r="G3" s="24"/>
      <c r="H3" s="24"/>
      <c r="I3" s="24"/>
      <c r="J3" s="25" t="s">
        <v>33</v>
      </c>
      <c r="K3" s="26"/>
      <c r="L3" s="26"/>
      <c r="M3" s="26"/>
      <c r="N3" s="26"/>
      <c r="O3" s="27"/>
      <c r="P3" s="28"/>
      <c r="Q3" s="28"/>
      <c r="R3" s="29"/>
      <c r="S3" s="29"/>
    </row>
    <row r="4" spans="1:20" ht="15.75">
      <c r="A4" s="30" t="s">
        <v>34</v>
      </c>
      <c r="B4" s="31" t="s">
        <v>62</v>
      </c>
      <c r="C4" s="32"/>
      <c r="D4" s="23"/>
      <c r="E4" s="30" t="s">
        <v>35</v>
      </c>
      <c r="F4" s="31" t="s">
        <v>61</v>
      </c>
      <c r="G4" s="33"/>
      <c r="H4" s="32"/>
      <c r="I4" s="24"/>
      <c r="J4" s="34" t="s">
        <v>60</v>
      </c>
      <c r="K4" s="35"/>
      <c r="L4" s="35"/>
      <c r="M4" s="35"/>
      <c r="N4" s="36"/>
      <c r="O4" s="37">
        <v>10</v>
      </c>
      <c r="P4" s="38"/>
      <c r="Q4" s="24"/>
      <c r="R4" s="24"/>
    </row>
    <row r="5" spans="1:20" ht="15.75">
      <c r="A5" s="30" t="s">
        <v>37</v>
      </c>
      <c r="B5" s="31"/>
      <c r="C5" s="32"/>
      <c r="D5" s="23"/>
      <c r="E5" s="30" t="s">
        <v>38</v>
      </c>
      <c r="F5" s="31" t="s">
        <v>61</v>
      </c>
      <c r="G5" s="33"/>
      <c r="H5" s="32"/>
      <c r="I5" s="24"/>
      <c r="J5" s="34"/>
      <c r="K5" s="35"/>
      <c r="L5" s="35"/>
      <c r="M5" s="35"/>
      <c r="N5" s="36"/>
      <c r="O5" s="37">
        <v>20</v>
      </c>
      <c r="P5" s="38"/>
      <c r="Q5" s="28"/>
      <c r="R5" s="24"/>
      <c r="S5" s="24"/>
      <c r="T5" s="24"/>
    </row>
    <row r="6" spans="1:20" ht="15.75">
      <c r="A6" s="39" t="s">
        <v>39</v>
      </c>
      <c r="B6" s="40">
        <v>44909</v>
      </c>
      <c r="C6" s="41"/>
      <c r="D6" s="23"/>
      <c r="E6" s="25" t="s">
        <v>40</v>
      </c>
      <c r="F6" s="31" t="s">
        <v>36</v>
      </c>
      <c r="G6" s="33"/>
      <c r="H6" s="32"/>
      <c r="I6" s="24"/>
      <c r="J6" s="34" t="s">
        <v>41</v>
      </c>
      <c r="K6" s="35"/>
      <c r="L6" s="35"/>
      <c r="M6" s="35"/>
      <c r="N6" s="36"/>
      <c r="O6" s="37">
        <v>30</v>
      </c>
      <c r="P6" s="38"/>
      <c r="Q6" s="28"/>
      <c r="R6" s="24"/>
      <c r="S6" s="24"/>
      <c r="T6" s="24"/>
    </row>
    <row r="7" spans="1:20" ht="15.75">
      <c r="A7" s="39" t="s">
        <v>42</v>
      </c>
      <c r="B7" s="42">
        <f>N16</f>
        <v>5421</v>
      </c>
      <c r="C7" s="43"/>
      <c r="D7" s="44"/>
      <c r="E7" s="44"/>
      <c r="F7" s="44"/>
      <c r="G7" s="24"/>
      <c r="H7" s="24"/>
      <c r="I7" s="24"/>
      <c r="P7" s="38"/>
      <c r="Q7" s="45"/>
      <c r="R7" s="24"/>
      <c r="S7" s="24"/>
      <c r="T7" s="24"/>
    </row>
    <row r="8" spans="1:20" ht="15.75">
      <c r="A8" s="23"/>
      <c r="B8" s="23"/>
      <c r="C8" s="23"/>
      <c r="D8" s="23"/>
      <c r="E8" s="23"/>
      <c r="F8" s="24"/>
      <c r="G8" s="24"/>
      <c r="H8" s="24"/>
      <c r="I8" s="24"/>
      <c r="P8" s="24"/>
      <c r="Q8" s="24"/>
      <c r="R8" s="24"/>
    </row>
    <row r="9" spans="1:20" ht="15.75">
      <c r="A9" s="46"/>
      <c r="B9" s="46"/>
      <c r="C9" s="23"/>
      <c r="D9" s="28"/>
      <c r="E9" s="28"/>
      <c r="F9" s="24"/>
      <c r="G9" s="24"/>
      <c r="H9" s="24"/>
      <c r="I9" s="24"/>
      <c r="J9" s="46"/>
      <c r="K9" s="23"/>
      <c r="L9" s="23"/>
      <c r="M9" s="23"/>
      <c r="N9" s="38"/>
      <c r="O9" s="24"/>
      <c r="P9" s="38"/>
      <c r="Q9" s="24"/>
      <c r="R9" s="24"/>
    </row>
    <row r="10" spans="1:20" ht="15.75">
      <c r="A10" s="22"/>
      <c r="B10" s="22"/>
      <c r="C10" s="22"/>
      <c r="D10" s="22"/>
      <c r="E10" s="22"/>
      <c r="F10" s="24"/>
      <c r="G10" s="24"/>
      <c r="H10" s="24"/>
      <c r="I10" s="24"/>
      <c r="J10" s="24"/>
      <c r="K10" s="24"/>
      <c r="L10" s="24"/>
      <c r="M10" s="24"/>
      <c r="N10" s="38"/>
      <c r="O10" s="38"/>
      <c r="P10" s="38"/>
      <c r="Q10" s="24"/>
      <c r="R10" s="24"/>
    </row>
    <row r="11" spans="1:20" s="55" customFormat="1" ht="15.75">
      <c r="A11" s="47" t="s">
        <v>43</v>
      </c>
      <c r="B11" s="48" t="s">
        <v>44</v>
      </c>
      <c r="C11" s="49" t="s">
        <v>45</v>
      </c>
      <c r="D11" s="50"/>
      <c r="E11" s="51"/>
      <c r="F11" s="47" t="s">
        <v>46</v>
      </c>
      <c r="G11" s="47" t="s">
        <v>47</v>
      </c>
      <c r="H11" s="47" t="s">
        <v>48</v>
      </c>
      <c r="I11" s="47" t="s">
        <v>49</v>
      </c>
      <c r="J11" s="47" t="s">
        <v>50</v>
      </c>
      <c r="K11" s="47" t="s">
        <v>51</v>
      </c>
      <c r="L11" s="47" t="s">
        <v>52</v>
      </c>
      <c r="M11" s="47" t="s">
        <v>53</v>
      </c>
      <c r="N11" s="52" t="s">
        <v>54</v>
      </c>
      <c r="O11" s="53" t="s">
        <v>55</v>
      </c>
      <c r="P11" s="29"/>
      <c r="Q11" s="54"/>
      <c r="R11" s="29"/>
    </row>
    <row r="12" spans="1:20" ht="15.75">
      <c r="A12" s="56">
        <v>1</v>
      </c>
      <c r="B12" s="57">
        <v>170</v>
      </c>
      <c r="C12" s="58" t="s">
        <v>59</v>
      </c>
      <c r="D12" s="59"/>
      <c r="E12" s="60"/>
      <c r="F12" s="61">
        <v>1</v>
      </c>
      <c r="G12" s="62"/>
      <c r="H12" s="62">
        <v>100023</v>
      </c>
      <c r="I12" s="62">
        <v>907001</v>
      </c>
      <c r="J12" s="61">
        <v>144900</v>
      </c>
      <c r="K12" s="62">
        <v>907003</v>
      </c>
      <c r="L12" s="62"/>
      <c r="M12" s="61"/>
      <c r="N12" s="63">
        <f>+Summary!F24</f>
        <v>2710.5</v>
      </c>
      <c r="O12" s="64" t="str">
        <f t="shared" ref="O12:O14" si="0">IF(N12&lt;0,"-",IF(N12&gt;0,"+"," "))</f>
        <v>+</v>
      </c>
      <c r="P12" s="38"/>
      <c r="Q12" s="65"/>
      <c r="R12" s="24"/>
    </row>
    <row r="13" spans="1:20" ht="15.75">
      <c r="A13" s="56">
        <v>2</v>
      </c>
      <c r="B13" s="57">
        <v>100</v>
      </c>
      <c r="C13" s="58" t="str">
        <f>+C12</f>
        <v>CIF Rec Offset</v>
      </c>
      <c r="D13" s="59"/>
      <c r="E13" s="59"/>
      <c r="F13" s="61">
        <v>1</v>
      </c>
      <c r="G13" s="61"/>
      <c r="H13" s="61">
        <v>304370</v>
      </c>
      <c r="I13" s="61">
        <v>876005</v>
      </c>
      <c r="J13" s="61">
        <v>307702</v>
      </c>
      <c r="K13" s="61">
        <v>876014</v>
      </c>
      <c r="L13" s="61"/>
      <c r="M13" s="61"/>
      <c r="N13" s="63">
        <f>-N12</f>
        <v>-2710.5</v>
      </c>
      <c r="O13" s="64" t="s">
        <v>56</v>
      </c>
      <c r="P13" s="66"/>
      <c r="Q13" s="67"/>
      <c r="R13" s="68"/>
    </row>
    <row r="14" spans="1:20" ht="15.75">
      <c r="A14" s="56">
        <v>3</v>
      </c>
      <c r="B14" s="57"/>
      <c r="C14" s="58"/>
      <c r="D14" s="59"/>
      <c r="E14" s="59"/>
      <c r="F14" s="61"/>
      <c r="G14" s="61"/>
      <c r="H14" s="61"/>
      <c r="I14" s="61"/>
      <c r="J14" s="61"/>
      <c r="K14" s="61"/>
      <c r="L14" s="61"/>
      <c r="M14" s="61"/>
      <c r="N14" s="63"/>
      <c r="O14" s="64" t="str">
        <f t="shared" si="0"/>
        <v xml:space="preserve"> </v>
      </c>
      <c r="P14" s="66"/>
      <c r="Q14" s="69"/>
      <c r="R14" s="68"/>
    </row>
    <row r="15" spans="1:20" ht="15.7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38"/>
      <c r="O15" s="24"/>
      <c r="P15" s="24"/>
      <c r="Q15" s="24"/>
      <c r="R15" s="24"/>
    </row>
    <row r="16" spans="1:20" s="76" customFormat="1" ht="18.75">
      <c r="A16" s="70" t="s">
        <v>57</v>
      </c>
      <c r="B16" s="71"/>
      <c r="C16" s="71"/>
      <c r="D16" s="71"/>
      <c r="E16" s="72"/>
      <c r="F16" s="73">
        <f>SUM(N12:N14)</f>
        <v>0</v>
      </c>
      <c r="G16" s="73"/>
      <c r="H16" s="74"/>
      <c r="I16" s="45"/>
      <c r="J16" s="70" t="s">
        <v>58</v>
      </c>
      <c r="K16" s="71"/>
      <c r="L16" s="71"/>
      <c r="M16" s="71"/>
      <c r="N16" s="73">
        <f t="array" ref="N16">SUM(ABS(N12:N14))</f>
        <v>5421</v>
      </c>
      <c r="O16" s="74"/>
      <c r="P16" s="75"/>
      <c r="Q16" s="45"/>
      <c r="R16" s="45"/>
    </row>
    <row r="17" spans="1:18" ht="15.75">
      <c r="A17" s="23"/>
      <c r="B17" s="23"/>
      <c r="C17" s="23"/>
      <c r="D17" s="23"/>
      <c r="E17" s="23"/>
      <c r="F17" s="24"/>
      <c r="G17" s="24"/>
      <c r="H17" s="24"/>
      <c r="I17" s="24"/>
      <c r="J17" s="24"/>
      <c r="K17" s="24"/>
      <c r="L17" s="24"/>
      <c r="M17" s="24"/>
      <c r="N17" s="38"/>
      <c r="O17" s="38"/>
      <c r="P17" s="38"/>
      <c r="Q17" s="24"/>
      <c r="R17" s="24"/>
    </row>
    <row r="22" spans="1:18">
      <c r="D22" s="78"/>
      <c r="E22" s="78"/>
    </row>
    <row r="24" spans="1:18">
      <c r="D24" s="79"/>
      <c r="E24" s="79"/>
    </row>
  </sheetData>
  <mergeCells count="13">
    <mergeCell ref="B7:C7"/>
    <mergeCell ref="C11:D11"/>
    <mergeCell ref="A16:D16"/>
    <mergeCell ref="F16:H16"/>
    <mergeCell ref="J16:M16"/>
    <mergeCell ref="N16:O16"/>
    <mergeCell ref="H1:O1"/>
    <mergeCell ref="B4:C4"/>
    <mergeCell ref="F4:H4"/>
    <mergeCell ref="B5:C5"/>
    <mergeCell ref="F5:H5"/>
    <mergeCell ref="B6:C6"/>
    <mergeCell ref="F6:H6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C6055-1A73-4ABA-841B-46B0FECC868E}">
  <dimension ref="A1:F24"/>
  <sheetViews>
    <sheetView workbookViewId="0">
      <selection activeCell="F23" sqref="F23"/>
    </sheetView>
  </sheetViews>
  <sheetFormatPr defaultRowHeight="15"/>
  <cols>
    <col min="1" max="1" width="19.5703125" customWidth="1"/>
    <col min="2" max="2" width="15.85546875" customWidth="1"/>
    <col min="3" max="3" width="14.5703125" customWidth="1"/>
    <col min="4" max="4" width="11.85546875" customWidth="1"/>
    <col min="5" max="5" width="10.7109375" bestFit="1" customWidth="1"/>
    <col min="6" max="6" width="10.5703125" bestFit="1" customWidth="1"/>
  </cols>
  <sheetData>
    <row r="1" spans="1:5">
      <c r="A1" s="10" t="s">
        <v>29</v>
      </c>
    </row>
    <row r="4" spans="1:5">
      <c r="A4" s="4" t="s">
        <v>3</v>
      </c>
      <c r="B4" t="s">
        <v>9</v>
      </c>
    </row>
    <row r="6" spans="1:5">
      <c r="A6" s="4" t="s">
        <v>26</v>
      </c>
      <c r="B6" s="4" t="s">
        <v>25</v>
      </c>
    </row>
    <row r="7" spans="1:5">
      <c r="A7" s="4" t="s">
        <v>23</v>
      </c>
      <c r="B7" t="s">
        <v>22</v>
      </c>
      <c r="C7" t="s">
        <v>10</v>
      </c>
      <c r="D7" t="s">
        <v>21</v>
      </c>
      <c r="E7" t="s">
        <v>24</v>
      </c>
    </row>
    <row r="8" spans="1:5">
      <c r="A8" s="5" t="s">
        <v>6</v>
      </c>
      <c r="B8" s="7"/>
      <c r="C8" s="7">
        <v>-41925</v>
      </c>
      <c r="D8" s="7">
        <v>1045.98</v>
      </c>
      <c r="E8" s="7">
        <v>-40879.020000000004</v>
      </c>
    </row>
    <row r="9" spans="1:5">
      <c r="A9" s="6" t="s">
        <v>7</v>
      </c>
      <c r="B9" s="7"/>
      <c r="C9" s="7">
        <v>3816</v>
      </c>
      <c r="D9" s="7">
        <v>827.31</v>
      </c>
      <c r="E9" s="7">
        <v>4643.3099999999995</v>
      </c>
    </row>
    <row r="10" spans="1:5">
      <c r="A10" s="6" t="s">
        <v>17</v>
      </c>
      <c r="B10" s="7"/>
      <c r="C10" s="7">
        <v>-37389</v>
      </c>
      <c r="D10" s="7">
        <v>183.72</v>
      </c>
      <c r="E10" s="7">
        <v>-37205.279999999999</v>
      </c>
    </row>
    <row r="11" spans="1:5">
      <c r="A11" s="6" t="s">
        <v>16</v>
      </c>
      <c r="B11" s="7"/>
      <c r="C11" s="7">
        <v>-8352</v>
      </c>
      <c r="D11" s="7">
        <v>34.950000000000003</v>
      </c>
      <c r="E11" s="7">
        <v>-8317.0499999999993</v>
      </c>
    </row>
    <row r="12" spans="1:5">
      <c r="A12" s="5" t="s">
        <v>11</v>
      </c>
      <c r="B12" s="7">
        <v>2919.16</v>
      </c>
      <c r="C12" s="7">
        <v>-27150</v>
      </c>
      <c r="D12" s="7">
        <v>1855.4459999999999</v>
      </c>
      <c r="E12" s="7">
        <v>-22375.394000000029</v>
      </c>
    </row>
    <row r="13" spans="1:5">
      <c r="A13" s="6" t="s">
        <v>14</v>
      </c>
      <c r="B13" s="7">
        <v>215.22</v>
      </c>
      <c r="C13" s="7">
        <v>78040</v>
      </c>
      <c r="D13" s="7">
        <v>376.39</v>
      </c>
      <c r="E13" s="7">
        <v>78631.61</v>
      </c>
    </row>
    <row r="14" spans="1:5">
      <c r="A14" s="6" t="s">
        <v>15</v>
      </c>
      <c r="B14" s="7"/>
      <c r="C14" s="7">
        <v>-9753</v>
      </c>
      <c r="D14" s="7">
        <v>28.71</v>
      </c>
      <c r="E14" s="7">
        <v>-9724.2900000000009</v>
      </c>
    </row>
    <row r="15" spans="1:5">
      <c r="A15" s="6" t="s">
        <v>12</v>
      </c>
      <c r="B15" s="7">
        <v>909.51</v>
      </c>
      <c r="C15" s="7">
        <v>-7222</v>
      </c>
      <c r="D15" s="7">
        <v>142.066</v>
      </c>
      <c r="E15" s="7">
        <v>-6170.424</v>
      </c>
    </row>
    <row r="16" spans="1:5">
      <c r="A16" s="6" t="s">
        <v>20</v>
      </c>
      <c r="B16" s="7">
        <v>1016.22</v>
      </c>
      <c r="C16" s="7">
        <v>-379425</v>
      </c>
      <c r="D16" s="7">
        <v>246.57</v>
      </c>
      <c r="E16" s="7">
        <v>-378162.21</v>
      </c>
    </row>
    <row r="17" spans="1:6">
      <c r="A17" s="6" t="s">
        <v>19</v>
      </c>
      <c r="B17" s="7">
        <v>435.43</v>
      </c>
      <c r="C17" s="7">
        <v>76985</v>
      </c>
      <c r="D17" s="7">
        <v>348.19</v>
      </c>
      <c r="E17" s="7">
        <v>77768.62</v>
      </c>
    </row>
    <row r="18" spans="1:6">
      <c r="A18" s="6" t="s">
        <v>18</v>
      </c>
      <c r="B18" s="7">
        <v>270.48</v>
      </c>
      <c r="C18" s="7">
        <v>103792</v>
      </c>
      <c r="D18" s="7">
        <v>420.48</v>
      </c>
      <c r="E18" s="7">
        <v>104482.95999999999</v>
      </c>
    </row>
    <row r="19" spans="1:6">
      <c r="A19" s="6" t="s">
        <v>13</v>
      </c>
      <c r="B19" s="7">
        <v>72.3</v>
      </c>
      <c r="C19" s="7">
        <v>110433</v>
      </c>
      <c r="D19" s="7">
        <v>293.04000000000002</v>
      </c>
      <c r="E19" s="7">
        <v>110798.34</v>
      </c>
    </row>
    <row r="20" spans="1:6">
      <c r="A20" s="5" t="s">
        <v>24</v>
      </c>
      <c r="B20" s="7">
        <v>2919.16</v>
      </c>
      <c r="C20" s="7">
        <v>-69075</v>
      </c>
      <c r="D20" s="7">
        <v>2901.4259999999999</v>
      </c>
      <c r="E20" s="7">
        <v>-63254.414000000048</v>
      </c>
    </row>
    <row r="21" spans="1:6">
      <c r="A21" s="6" t="s">
        <v>27</v>
      </c>
      <c r="B21" s="8">
        <f>1/0.003412/1000</f>
        <v>0.29308323563892147</v>
      </c>
      <c r="C21">
        <v>1E-3</v>
      </c>
      <c r="D21" s="8">
        <f>B21*1.2</f>
        <v>0.35169988276670577</v>
      </c>
    </row>
    <row r="22" spans="1:6">
      <c r="A22" s="6" t="s">
        <v>28</v>
      </c>
      <c r="B22" s="9">
        <f>B21*B20</f>
        <v>855.55685814771391</v>
      </c>
      <c r="C22" s="9">
        <f t="shared" ref="C22:D22" si="0">C21*C20</f>
        <v>-69.075000000000003</v>
      </c>
      <c r="D22" s="9">
        <f t="shared" si="0"/>
        <v>1020.4311840562721</v>
      </c>
      <c r="E22" s="9">
        <f>SUM(B22:D22)</f>
        <v>1806.9130422039859</v>
      </c>
      <c r="F22" s="11">
        <v>1807</v>
      </c>
    </row>
    <row r="23" spans="1:6">
      <c r="A23" s="6" t="s">
        <v>30</v>
      </c>
      <c r="F23" s="13">
        <v>1.5</v>
      </c>
    </row>
    <row r="24" spans="1:6">
      <c r="A24" s="6" t="s">
        <v>31</v>
      </c>
      <c r="F24" s="12">
        <f>F23*F22</f>
        <v>2710.5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7"/>
  <sheetViews>
    <sheetView workbookViewId="0"/>
  </sheetViews>
  <sheetFormatPr defaultRowHeight="15"/>
  <cols>
    <col min="1" max="1" width="8.42578125" bestFit="1" customWidth="1"/>
    <col min="2" max="2" width="7.28515625" bestFit="1" customWidth="1"/>
    <col min="3" max="3" width="4.85546875" bestFit="1" customWidth="1"/>
    <col min="4" max="4" width="24.85546875" bestFit="1" customWidth="1"/>
    <col min="5" max="5" width="12.140625" bestFit="1" customWidth="1"/>
    <col min="6" max="6" width="9.42578125" bestFit="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30">
      <c r="A2" s="2" t="s">
        <v>6</v>
      </c>
      <c r="B2" s="2" t="s">
        <v>7</v>
      </c>
      <c r="C2" s="2" t="s">
        <v>8</v>
      </c>
      <c r="D2" s="2" t="s">
        <v>9</v>
      </c>
      <c r="E2" s="2" t="s">
        <v>10</v>
      </c>
      <c r="F2" s="3">
        <v>3816</v>
      </c>
    </row>
    <row r="3" spans="1:6" ht="30">
      <c r="A3" s="2" t="s">
        <v>11</v>
      </c>
      <c r="B3" s="2" t="s">
        <v>12</v>
      </c>
      <c r="C3" s="2" t="s">
        <v>8</v>
      </c>
      <c r="D3" s="2" t="s">
        <v>9</v>
      </c>
      <c r="E3" s="2" t="s">
        <v>10</v>
      </c>
      <c r="F3" s="3">
        <v>1110</v>
      </c>
    </row>
    <row r="4" spans="1:6" ht="30">
      <c r="A4" s="2" t="s">
        <v>11</v>
      </c>
      <c r="B4" s="2" t="s">
        <v>12</v>
      </c>
      <c r="C4" s="2" t="s">
        <v>8</v>
      </c>
      <c r="D4" s="2" t="s">
        <v>9</v>
      </c>
      <c r="E4" s="2" t="s">
        <v>10</v>
      </c>
      <c r="F4" s="3">
        <v>-475</v>
      </c>
    </row>
    <row r="5" spans="1:6" ht="30">
      <c r="A5" s="2" t="s">
        <v>11</v>
      </c>
      <c r="B5" s="2" t="s">
        <v>12</v>
      </c>
      <c r="C5" s="2" t="s">
        <v>8</v>
      </c>
      <c r="D5" s="2" t="s">
        <v>9</v>
      </c>
      <c r="E5" s="2" t="s">
        <v>10</v>
      </c>
      <c r="F5" s="3">
        <v>-27</v>
      </c>
    </row>
    <row r="6" spans="1:6" ht="30">
      <c r="A6" s="2" t="s">
        <v>11</v>
      </c>
      <c r="B6" s="2" t="s">
        <v>12</v>
      </c>
      <c r="C6" s="2" t="s">
        <v>8</v>
      </c>
      <c r="D6" s="2" t="s">
        <v>9</v>
      </c>
      <c r="E6" s="2" t="s">
        <v>10</v>
      </c>
      <c r="F6" s="3">
        <v>-1433</v>
      </c>
    </row>
    <row r="7" spans="1:6" ht="30">
      <c r="A7" s="2" t="s">
        <v>11</v>
      </c>
      <c r="B7" s="2" t="s">
        <v>12</v>
      </c>
      <c r="C7" s="2" t="s">
        <v>8</v>
      </c>
      <c r="D7" s="2" t="s">
        <v>9</v>
      </c>
      <c r="E7" s="2" t="s">
        <v>10</v>
      </c>
      <c r="F7" s="3">
        <v>-2</v>
      </c>
    </row>
    <row r="8" spans="1:6" ht="30">
      <c r="A8" s="2" t="s">
        <v>11</v>
      </c>
      <c r="B8" s="2" t="s">
        <v>12</v>
      </c>
      <c r="C8" s="2" t="s">
        <v>8</v>
      </c>
      <c r="D8" s="2" t="s">
        <v>9</v>
      </c>
      <c r="E8" s="2" t="s">
        <v>10</v>
      </c>
      <c r="F8" s="3">
        <v>-145</v>
      </c>
    </row>
    <row r="9" spans="1:6" ht="30">
      <c r="A9" s="2" t="s">
        <v>11</v>
      </c>
      <c r="B9" s="2" t="s">
        <v>12</v>
      </c>
      <c r="C9" s="2" t="s">
        <v>8</v>
      </c>
      <c r="D9" s="2" t="s">
        <v>9</v>
      </c>
      <c r="E9" s="2" t="s">
        <v>10</v>
      </c>
      <c r="F9" s="3">
        <v>-5251</v>
      </c>
    </row>
    <row r="10" spans="1:6" ht="30">
      <c r="A10" s="2" t="s">
        <v>11</v>
      </c>
      <c r="B10" s="2" t="s">
        <v>12</v>
      </c>
      <c r="C10" s="2" t="s">
        <v>8</v>
      </c>
      <c r="D10" s="2" t="s">
        <v>9</v>
      </c>
      <c r="E10" s="2" t="s">
        <v>10</v>
      </c>
      <c r="F10" s="3">
        <v>-321</v>
      </c>
    </row>
    <row r="11" spans="1:6" ht="30">
      <c r="A11" s="2" t="s">
        <v>11</v>
      </c>
      <c r="B11" s="2" t="s">
        <v>12</v>
      </c>
      <c r="C11" s="2" t="s">
        <v>8</v>
      </c>
      <c r="D11" s="2" t="s">
        <v>9</v>
      </c>
      <c r="E11" s="2" t="s">
        <v>10</v>
      </c>
      <c r="F11" s="3">
        <v>-658</v>
      </c>
    </row>
    <row r="12" spans="1:6" ht="30">
      <c r="A12" s="2" t="s">
        <v>11</v>
      </c>
      <c r="B12" s="2" t="s">
        <v>12</v>
      </c>
      <c r="C12" s="2" t="s">
        <v>8</v>
      </c>
      <c r="D12" s="2" t="s">
        <v>9</v>
      </c>
      <c r="E12" s="2" t="s">
        <v>10</v>
      </c>
      <c r="F12" s="3">
        <v>-15</v>
      </c>
    </row>
    <row r="13" spans="1:6" ht="30">
      <c r="A13" s="2" t="s">
        <v>11</v>
      </c>
      <c r="B13" s="2" t="s">
        <v>12</v>
      </c>
      <c r="C13" s="2" t="s">
        <v>8</v>
      </c>
      <c r="D13" s="2" t="s">
        <v>9</v>
      </c>
      <c r="E13" s="2" t="s">
        <v>10</v>
      </c>
      <c r="F13" s="3">
        <v>-5</v>
      </c>
    </row>
    <row r="14" spans="1:6" ht="30">
      <c r="A14" s="2" t="s">
        <v>11</v>
      </c>
      <c r="B14" s="2" t="s">
        <v>13</v>
      </c>
      <c r="C14" s="2" t="s">
        <v>8</v>
      </c>
      <c r="D14" s="2" t="s">
        <v>9</v>
      </c>
      <c r="E14" s="2" t="s">
        <v>10</v>
      </c>
      <c r="F14" s="3">
        <v>110433</v>
      </c>
    </row>
    <row r="15" spans="1:6" ht="30">
      <c r="A15" s="2" t="s">
        <v>11</v>
      </c>
      <c r="B15" s="2" t="s">
        <v>14</v>
      </c>
      <c r="C15" s="2" t="s">
        <v>8</v>
      </c>
      <c r="D15" s="2" t="s">
        <v>9</v>
      </c>
      <c r="E15" s="2" t="s">
        <v>10</v>
      </c>
      <c r="F15" s="3">
        <v>78040</v>
      </c>
    </row>
    <row r="16" spans="1:6" ht="30">
      <c r="A16" s="2" t="s">
        <v>11</v>
      </c>
      <c r="B16" s="2" t="s">
        <v>15</v>
      </c>
      <c r="C16" s="2" t="s">
        <v>8</v>
      </c>
      <c r="D16" s="2" t="s">
        <v>9</v>
      </c>
      <c r="E16" s="2" t="s">
        <v>10</v>
      </c>
      <c r="F16" s="3">
        <v>-6</v>
      </c>
    </row>
    <row r="17" spans="1:6" ht="30">
      <c r="A17" s="2" t="s">
        <v>11</v>
      </c>
      <c r="B17" s="2" t="s">
        <v>15</v>
      </c>
      <c r="C17" s="2" t="s">
        <v>8</v>
      </c>
      <c r="D17" s="2" t="s">
        <v>9</v>
      </c>
      <c r="E17" s="2" t="s">
        <v>10</v>
      </c>
      <c r="F17" s="3">
        <v>-18</v>
      </c>
    </row>
    <row r="18" spans="1:6" ht="30">
      <c r="A18" s="2" t="s">
        <v>11</v>
      </c>
      <c r="B18" s="2" t="s">
        <v>15</v>
      </c>
      <c r="C18" s="2" t="s">
        <v>8</v>
      </c>
      <c r="D18" s="2" t="s">
        <v>9</v>
      </c>
      <c r="E18" s="2" t="s">
        <v>10</v>
      </c>
      <c r="F18" s="3">
        <v>-190</v>
      </c>
    </row>
    <row r="19" spans="1:6" ht="30">
      <c r="A19" s="2" t="s">
        <v>11</v>
      </c>
      <c r="B19" s="2" t="s">
        <v>15</v>
      </c>
      <c r="C19" s="2" t="s">
        <v>8</v>
      </c>
      <c r="D19" s="2" t="s">
        <v>9</v>
      </c>
      <c r="E19" s="2" t="s">
        <v>10</v>
      </c>
      <c r="F19" s="3">
        <v>-427</v>
      </c>
    </row>
    <row r="20" spans="1:6" ht="30">
      <c r="A20" s="2" t="s">
        <v>11</v>
      </c>
      <c r="B20" s="2" t="s">
        <v>15</v>
      </c>
      <c r="C20" s="2" t="s">
        <v>8</v>
      </c>
      <c r="D20" s="2" t="s">
        <v>9</v>
      </c>
      <c r="E20" s="2" t="s">
        <v>10</v>
      </c>
      <c r="F20" s="3">
        <v>-1482</v>
      </c>
    </row>
    <row r="21" spans="1:6" ht="30">
      <c r="A21" s="2" t="s">
        <v>11</v>
      </c>
      <c r="B21" s="2" t="s">
        <v>15</v>
      </c>
      <c r="C21" s="2" t="s">
        <v>8</v>
      </c>
      <c r="D21" s="2" t="s">
        <v>9</v>
      </c>
      <c r="E21" s="2" t="s">
        <v>10</v>
      </c>
      <c r="F21" s="3">
        <v>-616</v>
      </c>
    </row>
    <row r="22" spans="1:6" ht="30">
      <c r="A22" s="2" t="s">
        <v>11</v>
      </c>
      <c r="B22" s="2" t="s">
        <v>15</v>
      </c>
      <c r="C22" s="2" t="s">
        <v>8</v>
      </c>
      <c r="D22" s="2" t="s">
        <v>9</v>
      </c>
      <c r="E22" s="2" t="s">
        <v>10</v>
      </c>
      <c r="F22" s="3">
        <v>1518</v>
      </c>
    </row>
    <row r="23" spans="1:6" ht="30">
      <c r="A23" s="2" t="s">
        <v>11</v>
      </c>
      <c r="B23" s="2" t="s">
        <v>15</v>
      </c>
      <c r="C23" s="2" t="s">
        <v>8</v>
      </c>
      <c r="D23" s="2" t="s">
        <v>9</v>
      </c>
      <c r="E23" s="2" t="s">
        <v>10</v>
      </c>
      <c r="F23" s="3">
        <v>-5848</v>
      </c>
    </row>
    <row r="24" spans="1:6" ht="30">
      <c r="A24" s="2" t="s">
        <v>11</v>
      </c>
      <c r="B24" s="2" t="s">
        <v>15</v>
      </c>
      <c r="C24" s="2" t="s">
        <v>8</v>
      </c>
      <c r="D24" s="2" t="s">
        <v>9</v>
      </c>
      <c r="E24" s="2" t="s">
        <v>10</v>
      </c>
      <c r="F24" s="3">
        <v>-31</v>
      </c>
    </row>
    <row r="25" spans="1:6" ht="30">
      <c r="A25" s="2" t="s">
        <v>11</v>
      </c>
      <c r="B25" s="2" t="s">
        <v>15</v>
      </c>
      <c r="C25" s="2" t="s">
        <v>8</v>
      </c>
      <c r="D25" s="2" t="s">
        <v>9</v>
      </c>
      <c r="E25" s="2" t="s">
        <v>10</v>
      </c>
      <c r="F25" s="3">
        <v>-2649</v>
      </c>
    </row>
    <row r="26" spans="1:6" ht="30">
      <c r="A26" s="2" t="s">
        <v>11</v>
      </c>
      <c r="B26" s="2" t="s">
        <v>15</v>
      </c>
      <c r="C26" s="2" t="s">
        <v>8</v>
      </c>
      <c r="D26" s="2" t="s">
        <v>9</v>
      </c>
      <c r="E26" s="2" t="s">
        <v>10</v>
      </c>
      <c r="F26" s="3">
        <v>-4</v>
      </c>
    </row>
    <row r="27" spans="1:6" ht="30">
      <c r="A27" s="2" t="s">
        <v>6</v>
      </c>
      <c r="B27" s="2" t="s">
        <v>16</v>
      </c>
      <c r="C27" s="2" t="s">
        <v>8</v>
      </c>
      <c r="D27" s="2" t="s">
        <v>9</v>
      </c>
      <c r="E27" s="2" t="s">
        <v>10</v>
      </c>
      <c r="F27" s="3">
        <v>-514</v>
      </c>
    </row>
    <row r="28" spans="1:6" ht="30">
      <c r="A28" s="2" t="s">
        <v>6</v>
      </c>
      <c r="B28" s="2" t="s">
        <v>16</v>
      </c>
      <c r="C28" s="2" t="s">
        <v>8</v>
      </c>
      <c r="D28" s="2" t="s">
        <v>9</v>
      </c>
      <c r="E28" s="2" t="s">
        <v>10</v>
      </c>
      <c r="F28" s="3">
        <v>-39</v>
      </c>
    </row>
    <row r="29" spans="1:6" ht="30">
      <c r="A29" s="2" t="s">
        <v>6</v>
      </c>
      <c r="B29" s="2" t="s">
        <v>16</v>
      </c>
      <c r="C29" s="2" t="s">
        <v>8</v>
      </c>
      <c r="D29" s="2" t="s">
        <v>9</v>
      </c>
      <c r="E29" s="2" t="s">
        <v>10</v>
      </c>
      <c r="F29" s="3">
        <v>-4</v>
      </c>
    </row>
    <row r="30" spans="1:6" ht="30">
      <c r="A30" s="2" t="s">
        <v>6</v>
      </c>
      <c r="B30" s="2" t="s">
        <v>16</v>
      </c>
      <c r="C30" s="2" t="s">
        <v>8</v>
      </c>
      <c r="D30" s="2" t="s">
        <v>9</v>
      </c>
      <c r="E30" s="2" t="s">
        <v>10</v>
      </c>
      <c r="F30" s="3">
        <v>-163</v>
      </c>
    </row>
    <row r="31" spans="1:6" ht="30">
      <c r="A31" s="2" t="s">
        <v>6</v>
      </c>
      <c r="B31" s="2" t="s">
        <v>16</v>
      </c>
      <c r="C31" s="2" t="s">
        <v>8</v>
      </c>
      <c r="D31" s="2" t="s">
        <v>9</v>
      </c>
      <c r="E31" s="2" t="s">
        <v>10</v>
      </c>
      <c r="F31" s="3">
        <v>-5239</v>
      </c>
    </row>
    <row r="32" spans="1:6" ht="30">
      <c r="A32" s="2" t="s">
        <v>6</v>
      </c>
      <c r="B32" s="2" t="s">
        <v>16</v>
      </c>
      <c r="C32" s="2" t="s">
        <v>8</v>
      </c>
      <c r="D32" s="2" t="s">
        <v>9</v>
      </c>
      <c r="E32" s="2" t="s">
        <v>10</v>
      </c>
      <c r="F32" s="3">
        <v>-483</v>
      </c>
    </row>
    <row r="33" spans="1:6" ht="30">
      <c r="A33" s="2" t="s">
        <v>6</v>
      </c>
      <c r="B33" s="2" t="s">
        <v>16</v>
      </c>
      <c r="C33" s="2" t="s">
        <v>8</v>
      </c>
      <c r="D33" s="2" t="s">
        <v>9</v>
      </c>
      <c r="E33" s="2" t="s">
        <v>10</v>
      </c>
      <c r="F33" s="3">
        <v>-962</v>
      </c>
    </row>
    <row r="34" spans="1:6" ht="30">
      <c r="A34" s="2" t="s">
        <v>6</v>
      </c>
      <c r="B34" s="2" t="s">
        <v>16</v>
      </c>
      <c r="C34" s="2" t="s">
        <v>8</v>
      </c>
      <c r="D34" s="2" t="s">
        <v>9</v>
      </c>
      <c r="E34" s="2" t="s">
        <v>10</v>
      </c>
      <c r="F34" s="3">
        <v>-20</v>
      </c>
    </row>
    <row r="35" spans="1:6" ht="30">
      <c r="A35" s="2" t="s">
        <v>6</v>
      </c>
      <c r="B35" s="2" t="s">
        <v>16</v>
      </c>
      <c r="C35" s="2" t="s">
        <v>8</v>
      </c>
      <c r="D35" s="2" t="s">
        <v>9</v>
      </c>
      <c r="E35" s="2" t="s">
        <v>10</v>
      </c>
      <c r="F35" s="3">
        <v>-5</v>
      </c>
    </row>
    <row r="36" spans="1:6" ht="30">
      <c r="A36" s="2" t="s">
        <v>6</v>
      </c>
      <c r="B36" s="2" t="s">
        <v>16</v>
      </c>
      <c r="C36" s="2" t="s">
        <v>8</v>
      </c>
      <c r="D36" s="2" t="s">
        <v>9</v>
      </c>
      <c r="E36" s="2" t="s">
        <v>10</v>
      </c>
      <c r="F36" s="3">
        <v>2120</v>
      </c>
    </row>
    <row r="37" spans="1:6" ht="30">
      <c r="A37" s="2" t="s">
        <v>6</v>
      </c>
      <c r="B37" s="2" t="s">
        <v>16</v>
      </c>
      <c r="C37" s="2" t="s">
        <v>8</v>
      </c>
      <c r="D37" s="2" t="s">
        <v>9</v>
      </c>
      <c r="E37" s="2" t="s">
        <v>10</v>
      </c>
      <c r="F37" s="3">
        <v>-3043</v>
      </c>
    </row>
    <row r="38" spans="1:6" ht="30">
      <c r="A38" s="2" t="s">
        <v>6</v>
      </c>
      <c r="B38" s="2" t="s">
        <v>17</v>
      </c>
      <c r="C38" s="2" t="s">
        <v>8</v>
      </c>
      <c r="D38" s="2" t="s">
        <v>9</v>
      </c>
      <c r="E38" s="2" t="s">
        <v>10</v>
      </c>
      <c r="F38" s="3">
        <v>3106</v>
      </c>
    </row>
    <row r="39" spans="1:6" ht="30">
      <c r="A39" s="2" t="s">
        <v>6</v>
      </c>
      <c r="B39" s="2" t="s">
        <v>17</v>
      </c>
      <c r="C39" s="2" t="s">
        <v>8</v>
      </c>
      <c r="D39" s="2" t="s">
        <v>9</v>
      </c>
      <c r="E39" s="2" t="s">
        <v>10</v>
      </c>
      <c r="F39" s="3">
        <v>-12212</v>
      </c>
    </row>
    <row r="40" spans="1:6" ht="30">
      <c r="A40" s="2" t="s">
        <v>6</v>
      </c>
      <c r="B40" s="2" t="s">
        <v>17</v>
      </c>
      <c r="C40" s="2" t="s">
        <v>8</v>
      </c>
      <c r="D40" s="2" t="s">
        <v>9</v>
      </c>
      <c r="E40" s="2" t="s">
        <v>10</v>
      </c>
      <c r="F40" s="3">
        <v>-579</v>
      </c>
    </row>
    <row r="41" spans="1:6" ht="30">
      <c r="A41" s="2" t="s">
        <v>6</v>
      </c>
      <c r="B41" s="2" t="s">
        <v>17</v>
      </c>
      <c r="C41" s="2" t="s">
        <v>8</v>
      </c>
      <c r="D41" s="2" t="s">
        <v>9</v>
      </c>
      <c r="E41" s="2" t="s">
        <v>10</v>
      </c>
      <c r="F41" s="3">
        <v>-4524</v>
      </c>
    </row>
    <row r="42" spans="1:6" ht="30">
      <c r="A42" s="2" t="s">
        <v>6</v>
      </c>
      <c r="B42" s="2" t="s">
        <v>17</v>
      </c>
      <c r="C42" s="2" t="s">
        <v>8</v>
      </c>
      <c r="D42" s="2" t="s">
        <v>9</v>
      </c>
      <c r="E42" s="2" t="s">
        <v>10</v>
      </c>
      <c r="F42" s="3">
        <v>-13</v>
      </c>
    </row>
    <row r="43" spans="1:6" ht="30">
      <c r="A43" s="2" t="s">
        <v>6</v>
      </c>
      <c r="B43" s="2" t="s">
        <v>17</v>
      </c>
      <c r="C43" s="2" t="s">
        <v>8</v>
      </c>
      <c r="D43" s="2" t="s">
        <v>9</v>
      </c>
      <c r="E43" s="2" t="s">
        <v>10</v>
      </c>
      <c r="F43" s="3">
        <v>-1805</v>
      </c>
    </row>
    <row r="44" spans="1:6" ht="30">
      <c r="A44" s="2" t="s">
        <v>6</v>
      </c>
      <c r="B44" s="2" t="s">
        <v>17</v>
      </c>
      <c r="C44" s="2" t="s">
        <v>8</v>
      </c>
      <c r="D44" s="2" t="s">
        <v>9</v>
      </c>
      <c r="E44" s="2" t="s">
        <v>10</v>
      </c>
      <c r="F44" s="3">
        <v>-16047</v>
      </c>
    </row>
    <row r="45" spans="1:6" ht="30">
      <c r="A45" s="2" t="s">
        <v>6</v>
      </c>
      <c r="B45" s="2" t="s">
        <v>17</v>
      </c>
      <c r="C45" s="2" t="s">
        <v>8</v>
      </c>
      <c r="D45" s="2" t="s">
        <v>9</v>
      </c>
      <c r="E45" s="2" t="s">
        <v>10</v>
      </c>
      <c r="F45" s="3">
        <v>-2064</v>
      </c>
    </row>
    <row r="46" spans="1:6" ht="30">
      <c r="A46" s="2" t="s">
        <v>6</v>
      </c>
      <c r="B46" s="2" t="s">
        <v>17</v>
      </c>
      <c r="C46" s="2" t="s">
        <v>8</v>
      </c>
      <c r="D46" s="2" t="s">
        <v>9</v>
      </c>
      <c r="E46" s="2" t="s">
        <v>10</v>
      </c>
      <c r="F46" s="3">
        <v>-2898</v>
      </c>
    </row>
    <row r="47" spans="1:6" ht="30">
      <c r="A47" s="2" t="s">
        <v>6</v>
      </c>
      <c r="B47" s="2" t="s">
        <v>17</v>
      </c>
      <c r="C47" s="2" t="s">
        <v>8</v>
      </c>
      <c r="D47" s="2" t="s">
        <v>9</v>
      </c>
      <c r="E47" s="2" t="s">
        <v>10</v>
      </c>
      <c r="F47" s="3">
        <v>-270</v>
      </c>
    </row>
    <row r="48" spans="1:6" ht="30">
      <c r="A48" s="2" t="s">
        <v>6</v>
      </c>
      <c r="B48" s="2" t="s">
        <v>17</v>
      </c>
      <c r="C48" s="2" t="s">
        <v>8</v>
      </c>
      <c r="D48" s="2" t="s">
        <v>9</v>
      </c>
      <c r="E48" s="2" t="s">
        <v>10</v>
      </c>
      <c r="F48" s="3">
        <v>-83</v>
      </c>
    </row>
    <row r="49" spans="1:6" ht="30">
      <c r="A49" s="2" t="s">
        <v>11</v>
      </c>
      <c r="B49" s="2" t="s">
        <v>18</v>
      </c>
      <c r="C49" s="2" t="s">
        <v>8</v>
      </c>
      <c r="D49" s="2" t="s">
        <v>9</v>
      </c>
      <c r="E49" s="2" t="s">
        <v>10</v>
      </c>
      <c r="F49" s="3">
        <v>103792</v>
      </c>
    </row>
    <row r="50" spans="1:6" ht="30">
      <c r="A50" s="2" t="s">
        <v>11</v>
      </c>
      <c r="B50" s="2" t="s">
        <v>19</v>
      </c>
      <c r="C50" s="2" t="s">
        <v>8</v>
      </c>
      <c r="D50" s="2" t="s">
        <v>9</v>
      </c>
      <c r="E50" s="2" t="s">
        <v>10</v>
      </c>
      <c r="F50" s="3">
        <v>76985</v>
      </c>
    </row>
    <row r="51" spans="1:6" ht="30">
      <c r="A51" s="2" t="s">
        <v>11</v>
      </c>
      <c r="B51" s="2" t="s">
        <v>20</v>
      </c>
      <c r="C51" s="2" t="s">
        <v>8</v>
      </c>
      <c r="D51" s="2" t="s">
        <v>9</v>
      </c>
      <c r="E51" s="2" t="s">
        <v>10</v>
      </c>
      <c r="F51" s="3">
        <v>-334</v>
      </c>
    </row>
    <row r="52" spans="1:6" ht="30">
      <c r="A52" s="2" t="s">
        <v>11</v>
      </c>
      <c r="B52" s="2" t="s">
        <v>20</v>
      </c>
      <c r="C52" s="2" t="s">
        <v>8</v>
      </c>
      <c r="D52" s="2" t="s">
        <v>9</v>
      </c>
      <c r="E52" s="2" t="s">
        <v>10</v>
      </c>
      <c r="F52" s="3">
        <v>-725</v>
      </c>
    </row>
    <row r="53" spans="1:6" ht="30">
      <c r="A53" s="2" t="s">
        <v>11</v>
      </c>
      <c r="B53" s="2" t="s">
        <v>20</v>
      </c>
      <c r="C53" s="2" t="s">
        <v>8</v>
      </c>
      <c r="D53" s="2" t="s">
        <v>9</v>
      </c>
      <c r="E53" s="2" t="s">
        <v>10</v>
      </c>
      <c r="F53" s="3">
        <v>-379664</v>
      </c>
    </row>
    <row r="54" spans="1:6" ht="30">
      <c r="A54" s="2" t="s">
        <v>11</v>
      </c>
      <c r="B54" s="2" t="s">
        <v>20</v>
      </c>
      <c r="C54" s="2" t="s">
        <v>8</v>
      </c>
      <c r="D54" s="2" t="s">
        <v>9</v>
      </c>
      <c r="E54" s="2" t="s">
        <v>10</v>
      </c>
      <c r="F54" s="3">
        <v>2800</v>
      </c>
    </row>
    <row r="55" spans="1:6" ht="30">
      <c r="A55" s="2" t="s">
        <v>11</v>
      </c>
      <c r="B55" s="2" t="s">
        <v>20</v>
      </c>
      <c r="C55" s="2" t="s">
        <v>8</v>
      </c>
      <c r="D55" s="2" t="s">
        <v>9</v>
      </c>
      <c r="E55" s="2" t="s">
        <v>10</v>
      </c>
      <c r="F55" s="3">
        <v>-681</v>
      </c>
    </row>
    <row r="56" spans="1:6" ht="30">
      <c r="A56" s="2" t="s">
        <v>11</v>
      </c>
      <c r="B56" s="2" t="s">
        <v>20</v>
      </c>
      <c r="C56" s="2" t="s">
        <v>8</v>
      </c>
      <c r="D56" s="2" t="s">
        <v>9</v>
      </c>
      <c r="E56" s="2" t="s">
        <v>10</v>
      </c>
      <c r="F56" s="3">
        <v>-55</v>
      </c>
    </row>
    <row r="57" spans="1:6" ht="30">
      <c r="A57" s="2" t="s">
        <v>11</v>
      </c>
      <c r="B57" s="2" t="s">
        <v>20</v>
      </c>
      <c r="C57" s="2" t="s">
        <v>8</v>
      </c>
      <c r="D57" s="2" t="s">
        <v>9</v>
      </c>
      <c r="E57" s="2" t="s">
        <v>10</v>
      </c>
      <c r="F57" s="3">
        <v>-1</v>
      </c>
    </row>
    <row r="58" spans="1:6" ht="30">
      <c r="A58" s="2" t="s">
        <v>11</v>
      </c>
      <c r="B58" s="2" t="s">
        <v>20</v>
      </c>
      <c r="C58" s="2" t="s">
        <v>8</v>
      </c>
      <c r="D58" s="2" t="s">
        <v>9</v>
      </c>
      <c r="E58" s="2" t="s">
        <v>10</v>
      </c>
      <c r="F58" s="3">
        <v>-259</v>
      </c>
    </row>
    <row r="59" spans="1:6" ht="30">
      <c r="A59" s="2" t="s">
        <v>11</v>
      </c>
      <c r="B59" s="2" t="s">
        <v>20</v>
      </c>
      <c r="C59" s="2" t="s">
        <v>8</v>
      </c>
      <c r="D59" s="2" t="s">
        <v>9</v>
      </c>
      <c r="E59" s="2" t="s">
        <v>10</v>
      </c>
      <c r="F59" s="3">
        <v>-473</v>
      </c>
    </row>
    <row r="60" spans="1:6" ht="30">
      <c r="A60" s="2" t="s">
        <v>11</v>
      </c>
      <c r="B60" s="2" t="s">
        <v>20</v>
      </c>
      <c r="C60" s="2" t="s">
        <v>8</v>
      </c>
      <c r="D60" s="2" t="s">
        <v>9</v>
      </c>
      <c r="E60" s="2" t="s">
        <v>10</v>
      </c>
      <c r="F60" s="3">
        <v>-24</v>
      </c>
    </row>
    <row r="61" spans="1:6" ht="30">
      <c r="A61" s="2" t="s">
        <v>11</v>
      </c>
      <c r="B61" s="2" t="s">
        <v>20</v>
      </c>
      <c r="C61" s="2" t="s">
        <v>8</v>
      </c>
      <c r="D61" s="2" t="s">
        <v>9</v>
      </c>
      <c r="E61" s="2" t="s">
        <v>10</v>
      </c>
      <c r="F61" s="3">
        <v>-9</v>
      </c>
    </row>
    <row r="62" spans="1:6" ht="30">
      <c r="A62" s="2" t="s">
        <v>6</v>
      </c>
      <c r="B62" s="2" t="s">
        <v>7</v>
      </c>
      <c r="C62" s="2" t="s">
        <v>8</v>
      </c>
      <c r="D62" s="2" t="s">
        <v>9</v>
      </c>
      <c r="E62" s="2" t="s">
        <v>21</v>
      </c>
      <c r="F62" s="3">
        <v>827.31</v>
      </c>
    </row>
    <row r="63" spans="1:6" ht="30">
      <c r="A63" s="2" t="s">
        <v>11</v>
      </c>
      <c r="B63" s="2" t="s">
        <v>12</v>
      </c>
      <c r="C63" s="2" t="s">
        <v>8</v>
      </c>
      <c r="D63" s="2" t="s">
        <v>9</v>
      </c>
      <c r="E63" s="2" t="s">
        <v>21</v>
      </c>
      <c r="F63" s="3">
        <v>142.066</v>
      </c>
    </row>
    <row r="64" spans="1:6" ht="30">
      <c r="A64" s="2" t="s">
        <v>11</v>
      </c>
      <c r="B64" s="2" t="s">
        <v>13</v>
      </c>
      <c r="C64" s="2" t="s">
        <v>8</v>
      </c>
      <c r="D64" s="2" t="s">
        <v>9</v>
      </c>
      <c r="E64" s="2" t="s">
        <v>21</v>
      </c>
      <c r="F64" s="3">
        <v>293.04000000000002</v>
      </c>
    </row>
    <row r="65" spans="1:6" ht="30">
      <c r="A65" s="2" t="s">
        <v>11</v>
      </c>
      <c r="B65" s="2" t="s">
        <v>14</v>
      </c>
      <c r="C65" s="2" t="s">
        <v>8</v>
      </c>
      <c r="D65" s="2" t="s">
        <v>9</v>
      </c>
      <c r="E65" s="2" t="s">
        <v>21</v>
      </c>
      <c r="F65" s="3">
        <v>376.39</v>
      </c>
    </row>
    <row r="66" spans="1:6" ht="30">
      <c r="A66" s="2" t="s">
        <v>11</v>
      </c>
      <c r="B66" s="2" t="s">
        <v>15</v>
      </c>
      <c r="C66" s="2" t="s">
        <v>8</v>
      </c>
      <c r="D66" s="2" t="s">
        <v>9</v>
      </c>
      <c r="E66" s="2" t="s">
        <v>21</v>
      </c>
      <c r="F66" s="3">
        <v>28.71</v>
      </c>
    </row>
    <row r="67" spans="1:6" ht="30">
      <c r="A67" s="2" t="s">
        <v>6</v>
      </c>
      <c r="B67" s="2" t="s">
        <v>16</v>
      </c>
      <c r="C67" s="2" t="s">
        <v>8</v>
      </c>
      <c r="D67" s="2" t="s">
        <v>9</v>
      </c>
      <c r="E67" s="2" t="s">
        <v>21</v>
      </c>
      <c r="F67" s="3">
        <v>34.950000000000003</v>
      </c>
    </row>
    <row r="68" spans="1:6" ht="30">
      <c r="A68" s="2" t="s">
        <v>6</v>
      </c>
      <c r="B68" s="2" t="s">
        <v>17</v>
      </c>
      <c r="C68" s="2" t="s">
        <v>8</v>
      </c>
      <c r="D68" s="2" t="s">
        <v>9</v>
      </c>
      <c r="E68" s="2" t="s">
        <v>21</v>
      </c>
      <c r="F68" s="3">
        <v>183.72</v>
      </c>
    </row>
    <row r="69" spans="1:6" ht="30">
      <c r="A69" s="2" t="s">
        <v>11</v>
      </c>
      <c r="B69" s="2" t="s">
        <v>18</v>
      </c>
      <c r="C69" s="2" t="s">
        <v>8</v>
      </c>
      <c r="D69" s="2" t="s">
        <v>9</v>
      </c>
      <c r="E69" s="2" t="s">
        <v>21</v>
      </c>
      <c r="F69" s="3">
        <v>420.48</v>
      </c>
    </row>
    <row r="70" spans="1:6" ht="30">
      <c r="A70" s="2" t="s">
        <v>11</v>
      </c>
      <c r="B70" s="2" t="s">
        <v>19</v>
      </c>
      <c r="C70" s="2" t="s">
        <v>8</v>
      </c>
      <c r="D70" s="2" t="s">
        <v>9</v>
      </c>
      <c r="E70" s="2" t="s">
        <v>21</v>
      </c>
      <c r="F70" s="3">
        <v>348.19</v>
      </c>
    </row>
    <row r="71" spans="1:6" ht="30">
      <c r="A71" s="2" t="s">
        <v>11</v>
      </c>
      <c r="B71" s="2" t="s">
        <v>20</v>
      </c>
      <c r="C71" s="2" t="s">
        <v>8</v>
      </c>
      <c r="D71" s="2" t="s">
        <v>9</v>
      </c>
      <c r="E71" s="2" t="s">
        <v>21</v>
      </c>
      <c r="F71" s="3">
        <v>246.57</v>
      </c>
    </row>
    <row r="72" spans="1:6" ht="30">
      <c r="A72" s="2" t="s">
        <v>11</v>
      </c>
      <c r="B72" s="2" t="s">
        <v>12</v>
      </c>
      <c r="C72" s="2" t="s">
        <v>8</v>
      </c>
      <c r="D72" s="2" t="s">
        <v>9</v>
      </c>
      <c r="E72" s="2" t="s">
        <v>22</v>
      </c>
      <c r="F72" s="3">
        <v>909.51</v>
      </c>
    </row>
    <row r="73" spans="1:6" ht="30">
      <c r="A73" s="2" t="s">
        <v>11</v>
      </c>
      <c r="B73" s="2" t="s">
        <v>13</v>
      </c>
      <c r="C73" s="2" t="s">
        <v>8</v>
      </c>
      <c r="D73" s="2" t="s">
        <v>9</v>
      </c>
      <c r="E73" s="2" t="s">
        <v>22</v>
      </c>
      <c r="F73" s="3">
        <v>72.3</v>
      </c>
    </row>
    <row r="74" spans="1:6" ht="30">
      <c r="A74" s="2" t="s">
        <v>11</v>
      </c>
      <c r="B74" s="2" t="s">
        <v>14</v>
      </c>
      <c r="C74" s="2" t="s">
        <v>8</v>
      </c>
      <c r="D74" s="2" t="s">
        <v>9</v>
      </c>
      <c r="E74" s="2" t="s">
        <v>22</v>
      </c>
      <c r="F74" s="3">
        <v>215.22</v>
      </c>
    </row>
    <row r="75" spans="1:6" ht="30">
      <c r="A75" s="2" t="s">
        <v>11</v>
      </c>
      <c r="B75" s="2" t="s">
        <v>18</v>
      </c>
      <c r="C75" s="2" t="s">
        <v>8</v>
      </c>
      <c r="D75" s="2" t="s">
        <v>9</v>
      </c>
      <c r="E75" s="2" t="s">
        <v>22</v>
      </c>
      <c r="F75" s="3">
        <v>270.48</v>
      </c>
    </row>
    <row r="76" spans="1:6" ht="30">
      <c r="A76" s="2" t="s">
        <v>11</v>
      </c>
      <c r="B76" s="2" t="s">
        <v>19</v>
      </c>
      <c r="C76" s="2" t="s">
        <v>8</v>
      </c>
      <c r="D76" s="2" t="s">
        <v>9</v>
      </c>
      <c r="E76" s="2" t="s">
        <v>22</v>
      </c>
      <c r="F76" s="3">
        <v>435.43</v>
      </c>
    </row>
    <row r="77" spans="1:6" ht="30">
      <c r="A77" s="2" t="s">
        <v>11</v>
      </c>
      <c r="B77" s="2" t="s">
        <v>20</v>
      </c>
      <c r="C77" s="2" t="s">
        <v>8</v>
      </c>
      <c r="D77" s="2" t="s">
        <v>9</v>
      </c>
      <c r="E77" s="2" t="s">
        <v>22</v>
      </c>
      <c r="F77" s="3">
        <v>1016.22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JV</vt:lpstr>
      <vt:lpstr>Summary</vt:lpstr>
      <vt:lpstr>EBSBilledTransactionsbyMonth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Spurlock</dc:creator>
  <cp:lastModifiedBy>Ewing, Anthony James</cp:lastModifiedBy>
  <dcterms:created xsi:type="dcterms:W3CDTF">2022-10-20T18:24:09Z</dcterms:created>
  <dcterms:modified xsi:type="dcterms:W3CDTF">2022-12-14T15:16:06Z</dcterms:modified>
</cp:coreProperties>
</file>