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:\My Documents\Diversion Rates\"/>
    </mc:Choice>
  </mc:AlternateContent>
  <xr:revisionPtr revIDLastSave="0" documentId="13_ncr:1_{CCF2AF34-8D2A-4471-A998-386EFAE4EA9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onthly Waste Trend" sheetId="1" r:id="rId1"/>
    <sheet name="covid waste trend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4vj6CoRAAlXk6jI88MWiSiTkDAw=="/>
    </ext>
  </extLst>
</workbook>
</file>

<file path=xl/calcChain.xml><?xml version="1.0" encoding="utf-8"?>
<calcChain xmlns="http://schemas.openxmlformats.org/spreadsheetml/2006/main">
  <c r="F43" i="1" l="1"/>
  <c r="F42" i="1"/>
  <c r="C45" i="1"/>
  <c r="F34" i="1" s="1"/>
  <c r="F38" i="2"/>
  <c r="E38" i="2"/>
  <c r="F25" i="2"/>
  <c r="B25" i="2"/>
  <c r="B24" i="2"/>
  <c r="B23" i="2"/>
  <c r="B22" i="2"/>
  <c r="B21" i="2"/>
  <c r="B20" i="2"/>
  <c r="B19" i="2"/>
  <c r="B18" i="2"/>
  <c r="B17" i="2"/>
  <c r="B16" i="2"/>
  <c r="B15" i="2"/>
  <c r="E25" i="2" s="1"/>
  <c r="F13" i="2"/>
  <c r="E13" i="2"/>
  <c r="B16" i="1"/>
  <c r="B15" i="1"/>
  <c r="E15" i="1" l="1"/>
  <c r="B45" i="1"/>
  <c r="F44" i="1"/>
  <c r="E38" i="1"/>
  <c r="E34" i="1"/>
  <c r="E30" i="1"/>
  <c r="E26" i="1"/>
  <c r="E22" i="1"/>
  <c r="E18" i="1"/>
  <c r="E14" i="1"/>
  <c r="E10" i="1"/>
  <c r="E6" i="1"/>
  <c r="E2" i="1"/>
  <c r="E41" i="1"/>
  <c r="E37" i="1"/>
  <c r="E33" i="1"/>
  <c r="E29" i="1"/>
  <c r="E25" i="1"/>
  <c r="E21" i="1"/>
  <c r="E17" i="1"/>
  <c r="E13" i="1"/>
  <c r="E9" i="1"/>
  <c r="E5" i="1"/>
  <c r="E40" i="1"/>
  <c r="E36" i="1"/>
  <c r="E32" i="1"/>
  <c r="E28" i="1"/>
  <c r="E24" i="1"/>
  <c r="E20" i="1"/>
  <c r="E16" i="1"/>
  <c r="E12" i="1"/>
  <c r="E8" i="1"/>
  <c r="E4" i="1"/>
  <c r="E39" i="1"/>
  <c r="E35" i="1"/>
  <c r="E31" i="1"/>
  <c r="E27" i="1"/>
  <c r="E23" i="1"/>
  <c r="E19" i="1"/>
  <c r="E11" i="1"/>
  <c r="E7" i="1"/>
  <c r="F30" i="1"/>
  <c r="F15" i="1"/>
  <c r="F5" i="1"/>
  <c r="F4" i="1"/>
  <c r="F41" i="1"/>
  <c r="F6" i="1"/>
  <c r="F29" i="1"/>
  <c r="F21" i="1"/>
  <c r="F31" i="1"/>
  <c r="F10" i="1"/>
  <c r="F35" i="1"/>
  <c r="F36" i="1"/>
  <c r="F12" i="1"/>
  <c r="F25" i="1"/>
  <c r="F37" i="1"/>
  <c r="F16" i="1"/>
  <c r="F32" i="1"/>
  <c r="F24" i="1"/>
  <c r="F11" i="1"/>
  <c r="F39" i="1"/>
  <c r="F22" i="1"/>
  <c r="F7" i="1"/>
  <c r="F18" i="1"/>
  <c r="F19" i="1"/>
  <c r="F13" i="1"/>
  <c r="F26" i="1"/>
  <c r="F38" i="1"/>
  <c r="F2" i="1"/>
  <c r="F14" i="1"/>
  <c r="F20" i="1"/>
  <c r="F27" i="1"/>
  <c r="F3" i="1"/>
  <c r="F28" i="1"/>
  <c r="F40" i="1"/>
  <c r="F8" i="1"/>
  <c r="F17" i="1"/>
  <c r="F23" i="1"/>
  <c r="F33" i="1"/>
  <c r="F9" i="1"/>
  <c r="E3" i="1" l="1"/>
  <c r="E44" i="1"/>
  <c r="E43" i="1"/>
  <c r="E42" i="1"/>
</calcChain>
</file>

<file path=xl/sharedStrings.xml><?xml version="1.0" encoding="utf-8"?>
<sst xmlns="http://schemas.openxmlformats.org/spreadsheetml/2006/main" count="24" uniqueCount="16">
  <si>
    <t>Month</t>
  </si>
  <si>
    <t>MSW (tons)</t>
  </si>
  <si>
    <t>Recycled (tons)</t>
  </si>
  <si>
    <t>Percent Difference from MSW Waste from Monthly Average</t>
  </si>
  <si>
    <t>Percent Difference from Recycled Waste from Monthly Average</t>
  </si>
  <si>
    <t>"-" = below average</t>
  </si>
  <si>
    <t>"+" = above average</t>
  </si>
  <si>
    <t>Average</t>
  </si>
  <si>
    <t>April 2019 to March 2020</t>
  </si>
  <si>
    <t>April 2020 to March 2021</t>
  </si>
  <si>
    <t>April 2021 to March 2022</t>
  </si>
  <si>
    <t>Monthly Range</t>
  </si>
  <si>
    <t>Total MSW</t>
  </si>
  <si>
    <t>Total Recycled</t>
  </si>
  <si>
    <t>Landfilled Waste (tons)</t>
  </si>
  <si>
    <t>Stored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</si>
</sst>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14" fontId="2" fillId="0" borderId="0" xfId="0" applyNumberFormat="1" applyFont="1"/>
    <xf numFmtId="0" fontId="1" fillId="0" borderId="0" xfId="0" applyFont="1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1" fillId="0" borderId="0" xfId="0" applyFont="1" applyFill="1"/>
    <xf numFmtId="14" fontId="2" fillId="2" borderId="0" xfId="0" applyNumberFormat="1" applyFont="1" applyFill="1"/>
    <xf numFmtId="0" fontId="1" fillId="2" borderId="0" xfId="0" applyFont="1" applyFill="1"/>
    <xf numFmtId="14" fontId="2" fillId="3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</dxfs>
  <tableStyles count="2">
    <tableStyle name="Monthly Waste Trend-style" pivot="0" count="3" xr9:uid="{00000000-0011-0000-FFFF-FFFF00000000}">
      <tableStyleElement type="headerRow" dxfId="7"/>
      <tableStyleElement type="firstRowStripe" dxfId="6"/>
      <tableStyleElement type="secondRowStripe" dxfId="5"/>
    </tableStyle>
    <tableStyle name="covid waste trend-style" pivot="0" count="3" xr9:uid="{00000000-0011-0000-FFFF-FFFF01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MSW and Recycled Waste (tons)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MSW Waste</c:v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'Monthly Waste Trend'!$A$2:$A$41</c:f>
              <c:numCache>
                <c:formatCode>m/d/yyyy</c:formatCode>
                <c:ptCount val="4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</c:numCache>
            </c:numRef>
          </c:cat>
          <c:val>
            <c:numRef>
              <c:f>'Monthly Waste Trend'!$B$2:$B$41</c:f>
              <c:numCache>
                <c:formatCode>General</c:formatCode>
                <c:ptCount val="40"/>
                <c:pt idx="0">
                  <c:v>511.28</c:v>
                </c:pt>
                <c:pt idx="1">
                  <c:v>578.13</c:v>
                </c:pt>
                <c:pt idx="2">
                  <c:v>324.24720000000002</c:v>
                </c:pt>
                <c:pt idx="3">
                  <c:v>393.05000000000013</c:v>
                </c:pt>
                <c:pt idx="4">
                  <c:v>470.98</c:v>
                </c:pt>
                <c:pt idx="5">
                  <c:v>462.96999999999997</c:v>
                </c:pt>
                <c:pt idx="6">
                  <c:v>490.36999999999995</c:v>
                </c:pt>
                <c:pt idx="7">
                  <c:v>502.53</c:v>
                </c:pt>
                <c:pt idx="8">
                  <c:v>394.32999999999993</c:v>
                </c:pt>
                <c:pt idx="9">
                  <c:v>404.45</c:v>
                </c:pt>
                <c:pt idx="10">
                  <c:v>473.86000000000018</c:v>
                </c:pt>
                <c:pt idx="11">
                  <c:v>417.39</c:v>
                </c:pt>
                <c:pt idx="12">
                  <c:v>130.92000000000002</c:v>
                </c:pt>
                <c:pt idx="13">
                  <c:v>139.80000000000001</c:v>
                </c:pt>
                <c:pt idx="14">
                  <c:v>306.77</c:v>
                </c:pt>
                <c:pt idx="15">
                  <c:v>337.13249999999999</c:v>
                </c:pt>
                <c:pt idx="16">
                  <c:v>310.98</c:v>
                </c:pt>
                <c:pt idx="17">
                  <c:v>364.02</c:v>
                </c:pt>
                <c:pt idx="18">
                  <c:v>651.15</c:v>
                </c:pt>
                <c:pt idx="19">
                  <c:v>732.48</c:v>
                </c:pt>
                <c:pt idx="20">
                  <c:v>233.11</c:v>
                </c:pt>
                <c:pt idx="21">
                  <c:v>541.17999999999995</c:v>
                </c:pt>
                <c:pt idx="22">
                  <c:v>322.70999999999998</c:v>
                </c:pt>
                <c:pt idx="23">
                  <c:v>415.02</c:v>
                </c:pt>
                <c:pt idx="24">
                  <c:v>404.93</c:v>
                </c:pt>
                <c:pt idx="25">
                  <c:v>371.54</c:v>
                </c:pt>
                <c:pt idx="26">
                  <c:v>248.08500000000001</c:v>
                </c:pt>
                <c:pt idx="27">
                  <c:v>287.565</c:v>
                </c:pt>
                <c:pt idx="28">
                  <c:v>473</c:v>
                </c:pt>
                <c:pt idx="29">
                  <c:v>452.78</c:v>
                </c:pt>
                <c:pt idx="30">
                  <c:v>495</c:v>
                </c:pt>
                <c:pt idx="31">
                  <c:v>419.27</c:v>
                </c:pt>
                <c:pt idx="32">
                  <c:v>333.4</c:v>
                </c:pt>
                <c:pt idx="33">
                  <c:v>248.2</c:v>
                </c:pt>
                <c:pt idx="34">
                  <c:v>378.71</c:v>
                </c:pt>
                <c:pt idx="35">
                  <c:v>441</c:v>
                </c:pt>
                <c:pt idx="36">
                  <c:v>465.78</c:v>
                </c:pt>
                <c:pt idx="37">
                  <c:v>486.32499999999999</c:v>
                </c:pt>
                <c:pt idx="38">
                  <c:v>295.88400000000001</c:v>
                </c:pt>
                <c:pt idx="39">
                  <c:v>271.72500000000002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BE8-4A05-ABCE-84EAC5173254}"/>
            </c:ext>
          </c:extLst>
        </c:ser>
        <c:ser>
          <c:idx val="1"/>
          <c:order val="1"/>
          <c:tx>
            <c:v>Recycled Waste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'Monthly Waste Trend'!$A$2:$A$41</c:f>
              <c:numCache>
                <c:formatCode>m/d/yyyy</c:formatCode>
                <c:ptCount val="4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</c:numCache>
            </c:numRef>
          </c:cat>
          <c:val>
            <c:numRef>
              <c:f>'Monthly Waste Trend'!$C$2:$C$41</c:f>
              <c:numCache>
                <c:formatCode>General</c:formatCode>
                <c:ptCount val="40"/>
                <c:pt idx="0">
                  <c:v>158.505</c:v>
                </c:pt>
                <c:pt idx="1">
                  <c:v>131.66</c:v>
                </c:pt>
                <c:pt idx="2">
                  <c:v>107.325</c:v>
                </c:pt>
                <c:pt idx="3">
                  <c:v>108.495</c:v>
                </c:pt>
                <c:pt idx="4">
                  <c:v>99.62</c:v>
                </c:pt>
                <c:pt idx="5">
                  <c:v>250.71100000000001</c:v>
                </c:pt>
                <c:pt idx="6">
                  <c:v>85.015000000000001</c:v>
                </c:pt>
                <c:pt idx="7">
                  <c:v>76.594999999999999</c:v>
                </c:pt>
                <c:pt idx="8">
                  <c:v>50.555</c:v>
                </c:pt>
                <c:pt idx="9">
                  <c:v>59.645000000000003</c:v>
                </c:pt>
                <c:pt idx="10">
                  <c:v>49.005000000000003</c:v>
                </c:pt>
                <c:pt idx="11">
                  <c:v>28.765000000000001</c:v>
                </c:pt>
                <c:pt idx="12">
                  <c:v>5.3250000000000002</c:v>
                </c:pt>
                <c:pt idx="13">
                  <c:v>10.195</c:v>
                </c:pt>
                <c:pt idx="14">
                  <c:v>32.72</c:v>
                </c:pt>
                <c:pt idx="15">
                  <c:v>58.215000000000003</c:v>
                </c:pt>
                <c:pt idx="16">
                  <c:v>56.55</c:v>
                </c:pt>
                <c:pt idx="17">
                  <c:v>95.436000000000007</c:v>
                </c:pt>
                <c:pt idx="18">
                  <c:v>102.985</c:v>
                </c:pt>
                <c:pt idx="19">
                  <c:v>82.25</c:v>
                </c:pt>
                <c:pt idx="20">
                  <c:v>66.364999999999995</c:v>
                </c:pt>
                <c:pt idx="21">
                  <c:v>75.05</c:v>
                </c:pt>
                <c:pt idx="22">
                  <c:v>58</c:v>
                </c:pt>
                <c:pt idx="23">
                  <c:v>87.92</c:v>
                </c:pt>
                <c:pt idx="24">
                  <c:v>107.68</c:v>
                </c:pt>
                <c:pt idx="25">
                  <c:v>73.09</c:v>
                </c:pt>
                <c:pt idx="26">
                  <c:v>108.815</c:v>
                </c:pt>
                <c:pt idx="27">
                  <c:v>90.87</c:v>
                </c:pt>
                <c:pt idx="28">
                  <c:v>108.62</c:v>
                </c:pt>
                <c:pt idx="29">
                  <c:v>159.37</c:v>
                </c:pt>
                <c:pt idx="30">
                  <c:v>140.215</c:v>
                </c:pt>
                <c:pt idx="31">
                  <c:v>76.105000000000004</c:v>
                </c:pt>
                <c:pt idx="32">
                  <c:v>263.255</c:v>
                </c:pt>
                <c:pt idx="33">
                  <c:v>47.244999999999997</c:v>
                </c:pt>
                <c:pt idx="34">
                  <c:v>91.22</c:v>
                </c:pt>
                <c:pt idx="35">
                  <c:v>113.74</c:v>
                </c:pt>
                <c:pt idx="36">
                  <c:v>185.54</c:v>
                </c:pt>
                <c:pt idx="37">
                  <c:v>163.38</c:v>
                </c:pt>
                <c:pt idx="38">
                  <c:v>144.71</c:v>
                </c:pt>
                <c:pt idx="39">
                  <c:v>113.74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BE8-4A05-ABCE-84EAC5173254}"/>
            </c:ext>
          </c:extLst>
        </c:ser>
        <c:ser>
          <c:idx val="2"/>
          <c:order val="2"/>
          <c:tx>
            <c:v>% difference MSW Waste from Monthly Average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'Monthly Waste Trend'!$A$2:$A$41</c:f>
              <c:numCache>
                <c:formatCode>m/d/yyyy</c:formatCode>
                <c:ptCount val="4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</c:numCache>
            </c:numRef>
          </c:cat>
          <c:val>
            <c:numRef>
              <c:f>'Monthly Waste Trend'!$E$2:$E$41</c:f>
              <c:numCache>
                <c:formatCode>General</c:formatCode>
                <c:ptCount val="40"/>
                <c:pt idx="0">
                  <c:v>26.354945989982603</c:v>
                </c:pt>
                <c:pt idx="1">
                  <c:v>42.875889777007991</c:v>
                </c:pt>
                <c:pt idx="2">
                  <c:v>-19.86731840986721</c:v>
                </c:pt>
                <c:pt idx="3">
                  <c:v>-2.8637702993219336</c:v>
                </c:pt>
                <c:pt idx="4">
                  <c:v>16.395424155769859</c:v>
                </c:pt>
                <c:pt idx="5">
                  <c:v>14.415876515768749</c:v>
                </c:pt>
                <c:pt idx="6">
                  <c:v>21.187362824886105</c:v>
                </c:pt>
                <c:pt idx="7">
                  <c:v>24.192518792727974</c:v>
                </c:pt>
                <c:pt idx="8">
                  <c:v>-2.5474380921807338</c:v>
                </c:pt>
                <c:pt idx="9">
                  <c:v>-4.6436579470219404E-2</c:v>
                </c:pt>
                <c:pt idx="10">
                  <c:v>17.107171621837711</c:v>
                </c:pt>
                <c:pt idx="11">
                  <c:v>3.151484327098343</c:v>
                </c:pt>
                <c:pt idx="12">
                  <c:v>-67.645146438334137</c:v>
                </c:pt>
                <c:pt idx="13">
                  <c:v>-65.450591751291725</c:v>
                </c:pt>
                <c:pt idx="14">
                  <c:v>-24.186538136936779</c:v>
                </c:pt>
                <c:pt idx="15">
                  <c:v>-16.682915762463203</c:v>
                </c:pt>
                <c:pt idx="16">
                  <c:v>-23.146101736886258</c:v>
                </c:pt>
                <c:pt idx="17">
                  <c:v>-10.038085903470764</c:v>
                </c:pt>
                <c:pt idx="18">
                  <c:v>60.921653656268923</c:v>
                </c:pt>
                <c:pt idx="19">
                  <c:v>81.021105536579697</c:v>
                </c:pt>
                <c:pt idx="20">
                  <c:v>-42.390468119768329</c:v>
                </c:pt>
                <c:pt idx="21">
                  <c:v>33.74426864117271</c:v>
                </c:pt>
                <c:pt idx="22">
                  <c:v>-20.247213619880913</c:v>
                </c:pt>
                <c:pt idx="23">
                  <c:v>2.5657754748133734</c:v>
                </c:pt>
                <c:pt idx="24">
                  <c:v>7.2187998207753429E-2</c:v>
                </c:pt>
                <c:pt idx="25">
                  <c:v>-8.1796341865159157</c:v>
                </c:pt>
                <c:pt idx="26">
                  <c:v>-38.689628430752549</c:v>
                </c:pt>
                <c:pt idx="27">
                  <c:v>-28.932756916739656</c:v>
                </c:pt>
                <c:pt idx="28">
                  <c:v>16.894635920164639</c:v>
                </c:pt>
                <c:pt idx="29">
                  <c:v>11.897575585480215</c:v>
                </c:pt>
                <c:pt idx="30">
                  <c:v>22.331595730404853</c:v>
                </c:pt>
                <c:pt idx="31">
                  <c:v>3.6160972563370515</c:v>
                </c:pt>
                <c:pt idx="32">
                  <c:v>-17.60534542117783</c:v>
                </c:pt>
                <c:pt idx="33">
                  <c:v>-38.661207959017204</c:v>
                </c:pt>
                <c:pt idx="34">
                  <c:v>-6.4076795574512735</c:v>
                </c:pt>
                <c:pt idx="35">
                  <c:v>8.9863307416334148</c:v>
                </c:pt>
                <c:pt idx="36">
                  <c:v>15.110324564258523</c:v>
                </c:pt>
                <c:pt idx="37">
                  <c:v>20.1877036234124</c:v>
                </c:pt>
                <c:pt idx="38">
                  <c:v>-26.87684470485836</c:v>
                </c:pt>
                <c:pt idx="39">
                  <c:v>-32.847367980112601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BE8-4A05-ABCE-84EAC5173254}"/>
            </c:ext>
          </c:extLst>
        </c:ser>
        <c:ser>
          <c:idx val="3"/>
          <c:order val="3"/>
          <c:tx>
            <c:v>% difference Recycled Waste from Monthly Average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'Monthly Waste Trend'!$A$2:$A$41</c:f>
              <c:numCache>
                <c:formatCode>m/d/yyyy</c:formatCode>
                <c:ptCount val="40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</c:numCache>
            </c:numRef>
          </c:cat>
          <c:val>
            <c:numRef>
              <c:f>'Monthly Waste Trend'!$F$2:$F$41</c:f>
              <c:numCache>
                <c:formatCode>General</c:formatCode>
                <c:ptCount val="40"/>
                <c:pt idx="0">
                  <c:v>53.331937030491297</c:v>
                </c:pt>
                <c:pt idx="1">
                  <c:v>27.363066335033487</c:v>
                </c:pt>
                <c:pt idx="2">
                  <c:v>3.8222777943754367</c:v>
                </c:pt>
                <c:pt idx="3">
                  <c:v>4.9540929820709358</c:v>
                </c:pt>
                <c:pt idx="4">
                  <c:v>-3.6312572664739697</c:v>
                </c:pt>
                <c:pt idx="5">
                  <c:v>142.52864745497936</c:v>
                </c:pt>
                <c:pt idx="6">
                  <c:v>-17.759599844501956</c:v>
                </c:pt>
                <c:pt idx="7">
                  <c:v>-25.904799742276392</c:v>
                </c:pt>
                <c:pt idx="8">
                  <c:v>-51.094942894063358</c:v>
                </c:pt>
                <c:pt idx="9">
                  <c:v>-42.301609512736796</c:v>
                </c:pt>
                <c:pt idx="10">
                  <c:v>-52.594356176907823</c:v>
                </c:pt>
                <c:pt idx="11">
                  <c:v>-72.173791560631642</c:v>
                </c:pt>
                <c:pt idx="12">
                  <c:v>-94.848789850873047</c:v>
                </c:pt>
                <c:pt idx="13">
                  <c:v>-90.137730052516574</c:v>
                </c:pt>
                <c:pt idx="14">
                  <c:v>-68.347869280857537</c:v>
                </c:pt>
                <c:pt idx="15">
                  <c:v>-43.684939186586853</c:v>
                </c:pt>
                <c:pt idx="16">
                  <c:v>-45.295599261384297</c:v>
                </c:pt>
                <c:pt idx="17">
                  <c:v>-7.678705766745729</c:v>
                </c:pt>
                <c:pt idx="18">
                  <c:v>-0.37607939758906139</c:v>
                </c:pt>
                <c:pt idx="19">
                  <c:v>-20.434359668414821</c:v>
                </c:pt>
                <c:pt idx="20">
                  <c:v>-35.800927409049848</c:v>
                </c:pt>
                <c:pt idx="21">
                  <c:v>-27.399376208079424</c:v>
                </c:pt>
                <c:pt idx="22">
                  <c:v>-43.892922319368502</c:v>
                </c:pt>
                <c:pt idx="23">
                  <c:v>-14.949409143428946</c:v>
                </c:pt>
                <c:pt idx="24">
                  <c:v>4.1656918043172366</c:v>
                </c:pt>
                <c:pt idx="25">
                  <c:v>-29.295408488321446</c:v>
                </c:pt>
                <c:pt idx="26">
                  <c:v>5.2636492727226889</c:v>
                </c:pt>
                <c:pt idx="27">
                  <c:v>-12.095687088983031</c:v>
                </c:pt>
                <c:pt idx="28">
                  <c:v>5.0750134081067797</c:v>
                </c:pt>
                <c:pt idx="29">
                  <c:v>54.168706378659337</c:v>
                </c:pt>
                <c:pt idx="30">
                  <c:v>35.638860292926644</c:v>
                </c:pt>
                <c:pt idx="31">
                  <c:v>-26.378807812336895</c:v>
                </c:pt>
                <c:pt idx="32">
                  <c:v>154.66325404852833</c:v>
                </c:pt>
                <c:pt idx="33">
                  <c:v>-54.296915775492508</c:v>
                </c:pt>
                <c:pt idx="34">
                  <c:v>-11.757109896082675</c:v>
                </c:pt>
                <c:pt idx="35">
                  <c:v>10.027914058534931</c:v>
                </c:pt>
                <c:pt idx="36">
                  <c:v>79.484606773523566</c:v>
                </c:pt>
                <c:pt idx="37">
                  <c:v>58.047833645889192</c:v>
                </c:pt>
                <c:pt idx="38">
                  <c:v>39.98715881317559</c:v>
                </c:pt>
                <c:pt idx="39">
                  <c:v>10.027914058534931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6BE8-4A05-ABCE-84EAC5173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980977"/>
        <c:axId val="174614317"/>
      </c:barChart>
      <c:dateAx>
        <c:axId val="27398097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4614317"/>
        <c:crosses val="autoZero"/>
        <c:auto val="1"/>
        <c:lblOffset val="100"/>
        <c:baseTimeUnit val="months"/>
      </c:dateAx>
      <c:valAx>
        <c:axId val="1746143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398097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Landfilled Waste </a:t>
            </a:r>
            <a:r>
              <a:rPr lang="en-US"/>
              <a:t>vs.</a:t>
            </a:r>
            <a:r>
              <a:rPr lang="en-US" baseline="0"/>
              <a:t> Recycled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'Monthly Waste Trend'!$B$1</c:f>
              <c:strCache>
                <c:ptCount val="1"/>
                <c:pt idx="0">
                  <c:v>Landfilled Waste (tons)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'Monthly Waste Trend'!$A$2:$A$44</c:f>
              <c:numCache>
                <c:formatCode>m/d/yyyy</c:formatCode>
                <c:ptCount val="4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  <c:pt idx="40">
                  <c:v>44774</c:v>
                </c:pt>
                <c:pt idx="41">
                  <c:v>44805</c:v>
                </c:pt>
                <c:pt idx="42">
                  <c:v>44835</c:v>
                </c:pt>
              </c:numCache>
            </c:numRef>
          </c:cat>
          <c:val>
            <c:numRef>
              <c:f>'Monthly Waste Trend'!$B$2:$B$44</c:f>
              <c:numCache>
                <c:formatCode>General</c:formatCode>
                <c:ptCount val="43"/>
                <c:pt idx="0">
                  <c:v>511.28</c:v>
                </c:pt>
                <c:pt idx="1">
                  <c:v>578.13</c:v>
                </c:pt>
                <c:pt idx="2">
                  <c:v>324.24720000000002</c:v>
                </c:pt>
                <c:pt idx="3">
                  <c:v>393.05000000000013</c:v>
                </c:pt>
                <c:pt idx="4">
                  <c:v>470.98</c:v>
                </c:pt>
                <c:pt idx="5">
                  <c:v>462.96999999999997</c:v>
                </c:pt>
                <c:pt idx="6">
                  <c:v>490.36999999999995</c:v>
                </c:pt>
                <c:pt idx="7">
                  <c:v>502.53</c:v>
                </c:pt>
                <c:pt idx="8">
                  <c:v>394.32999999999993</c:v>
                </c:pt>
                <c:pt idx="9">
                  <c:v>404.45</c:v>
                </c:pt>
                <c:pt idx="10">
                  <c:v>473.86000000000018</c:v>
                </c:pt>
                <c:pt idx="11">
                  <c:v>417.39</c:v>
                </c:pt>
                <c:pt idx="12">
                  <c:v>130.92000000000002</c:v>
                </c:pt>
                <c:pt idx="13">
                  <c:v>139.80000000000001</c:v>
                </c:pt>
                <c:pt idx="14">
                  <c:v>306.77</c:v>
                </c:pt>
                <c:pt idx="15">
                  <c:v>337.13249999999999</c:v>
                </c:pt>
                <c:pt idx="16">
                  <c:v>310.98</c:v>
                </c:pt>
                <c:pt idx="17">
                  <c:v>364.02</c:v>
                </c:pt>
                <c:pt idx="18">
                  <c:v>651.15</c:v>
                </c:pt>
                <c:pt idx="19">
                  <c:v>732.48</c:v>
                </c:pt>
                <c:pt idx="20">
                  <c:v>233.11</c:v>
                </c:pt>
                <c:pt idx="21">
                  <c:v>541.17999999999995</c:v>
                </c:pt>
                <c:pt idx="22">
                  <c:v>322.70999999999998</c:v>
                </c:pt>
                <c:pt idx="23">
                  <c:v>415.02</c:v>
                </c:pt>
                <c:pt idx="24">
                  <c:v>404.93</c:v>
                </c:pt>
                <c:pt idx="25">
                  <c:v>371.54</c:v>
                </c:pt>
                <c:pt idx="26">
                  <c:v>248.08500000000001</c:v>
                </c:pt>
                <c:pt idx="27">
                  <c:v>287.565</c:v>
                </c:pt>
                <c:pt idx="28">
                  <c:v>473</c:v>
                </c:pt>
                <c:pt idx="29">
                  <c:v>452.78</c:v>
                </c:pt>
                <c:pt idx="30">
                  <c:v>495</c:v>
                </c:pt>
                <c:pt idx="31">
                  <c:v>419.27</c:v>
                </c:pt>
                <c:pt idx="32">
                  <c:v>333.4</c:v>
                </c:pt>
                <c:pt idx="33">
                  <c:v>248.2</c:v>
                </c:pt>
                <c:pt idx="34">
                  <c:v>378.71</c:v>
                </c:pt>
                <c:pt idx="35">
                  <c:v>441</c:v>
                </c:pt>
                <c:pt idx="36">
                  <c:v>465.78</c:v>
                </c:pt>
                <c:pt idx="37">
                  <c:v>486.32499999999999</c:v>
                </c:pt>
                <c:pt idx="38">
                  <c:v>295.88400000000001</c:v>
                </c:pt>
                <c:pt idx="39">
                  <c:v>271.72500000000002</c:v>
                </c:pt>
                <c:pt idx="40">
                  <c:v>434.08</c:v>
                </c:pt>
                <c:pt idx="41">
                  <c:v>497.73</c:v>
                </c:pt>
                <c:pt idx="42">
                  <c:v>485.56599999999997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8-496F-A794-82C0C17B0BB0}"/>
            </c:ext>
          </c:extLst>
        </c:ser>
        <c:ser>
          <c:idx val="1"/>
          <c:order val="1"/>
          <c:tx>
            <c:strRef>
              <c:f>'Monthly Waste Trend'!$C$1</c:f>
              <c:strCache>
                <c:ptCount val="1"/>
                <c:pt idx="0">
                  <c:v>Recycled (tons)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'Monthly Waste Trend'!$A$2:$A$44</c:f>
              <c:numCache>
                <c:formatCode>m/d/yyyy</c:formatCode>
                <c:ptCount val="4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  <c:pt idx="40">
                  <c:v>44774</c:v>
                </c:pt>
                <c:pt idx="41">
                  <c:v>44805</c:v>
                </c:pt>
                <c:pt idx="42">
                  <c:v>44835</c:v>
                </c:pt>
              </c:numCache>
            </c:numRef>
          </c:cat>
          <c:val>
            <c:numRef>
              <c:f>'Monthly Waste Trend'!$C$2:$C$44</c:f>
              <c:numCache>
                <c:formatCode>General</c:formatCode>
                <c:ptCount val="43"/>
                <c:pt idx="0">
                  <c:v>158.505</c:v>
                </c:pt>
                <c:pt idx="1">
                  <c:v>131.66</c:v>
                </c:pt>
                <c:pt idx="2">
                  <c:v>107.325</c:v>
                </c:pt>
                <c:pt idx="3">
                  <c:v>108.495</c:v>
                </c:pt>
                <c:pt idx="4">
                  <c:v>99.62</c:v>
                </c:pt>
                <c:pt idx="5">
                  <c:v>250.71100000000001</c:v>
                </c:pt>
                <c:pt idx="6">
                  <c:v>85.015000000000001</c:v>
                </c:pt>
                <c:pt idx="7">
                  <c:v>76.594999999999999</c:v>
                </c:pt>
                <c:pt idx="8">
                  <c:v>50.555</c:v>
                </c:pt>
                <c:pt idx="9">
                  <c:v>59.645000000000003</c:v>
                </c:pt>
                <c:pt idx="10">
                  <c:v>49.005000000000003</c:v>
                </c:pt>
                <c:pt idx="11">
                  <c:v>28.765000000000001</c:v>
                </c:pt>
                <c:pt idx="12">
                  <c:v>5.3250000000000002</c:v>
                </c:pt>
                <c:pt idx="13">
                  <c:v>10.195</c:v>
                </c:pt>
                <c:pt idx="14">
                  <c:v>32.72</c:v>
                </c:pt>
                <c:pt idx="15">
                  <c:v>58.215000000000003</c:v>
                </c:pt>
                <c:pt idx="16">
                  <c:v>56.55</c:v>
                </c:pt>
                <c:pt idx="17">
                  <c:v>95.436000000000007</c:v>
                </c:pt>
                <c:pt idx="18">
                  <c:v>102.985</c:v>
                </c:pt>
                <c:pt idx="19">
                  <c:v>82.25</c:v>
                </c:pt>
                <c:pt idx="20">
                  <c:v>66.364999999999995</c:v>
                </c:pt>
                <c:pt idx="21">
                  <c:v>75.05</c:v>
                </c:pt>
                <c:pt idx="22">
                  <c:v>58</c:v>
                </c:pt>
                <c:pt idx="23">
                  <c:v>87.92</c:v>
                </c:pt>
                <c:pt idx="24">
                  <c:v>107.68</c:v>
                </c:pt>
                <c:pt idx="25">
                  <c:v>73.09</c:v>
                </c:pt>
                <c:pt idx="26">
                  <c:v>108.815</c:v>
                </c:pt>
                <c:pt idx="27">
                  <c:v>90.87</c:v>
                </c:pt>
                <c:pt idx="28">
                  <c:v>108.62</c:v>
                </c:pt>
                <c:pt idx="29">
                  <c:v>159.37</c:v>
                </c:pt>
                <c:pt idx="30">
                  <c:v>140.215</c:v>
                </c:pt>
                <c:pt idx="31">
                  <c:v>76.105000000000004</c:v>
                </c:pt>
                <c:pt idx="32">
                  <c:v>263.255</c:v>
                </c:pt>
                <c:pt idx="33">
                  <c:v>47.244999999999997</c:v>
                </c:pt>
                <c:pt idx="34">
                  <c:v>91.22</c:v>
                </c:pt>
                <c:pt idx="35">
                  <c:v>113.74</c:v>
                </c:pt>
                <c:pt idx="36">
                  <c:v>185.54</c:v>
                </c:pt>
                <c:pt idx="37">
                  <c:v>163.38</c:v>
                </c:pt>
                <c:pt idx="38">
                  <c:v>144.71</c:v>
                </c:pt>
                <c:pt idx="39">
                  <c:v>113.74</c:v>
                </c:pt>
                <c:pt idx="40">
                  <c:v>211.26</c:v>
                </c:pt>
                <c:pt idx="41">
                  <c:v>165.13</c:v>
                </c:pt>
                <c:pt idx="42">
                  <c:v>144.18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8-496F-A794-82C0C17B0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362752"/>
        <c:axId val="1332351520"/>
        <c:axId val="0"/>
      </c:bar3DChart>
      <c:dateAx>
        <c:axId val="13323627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351520"/>
        <c:crosses val="autoZero"/>
        <c:auto val="1"/>
        <c:lblOffset val="100"/>
        <c:baseTimeUnit val="months"/>
      </c:dateAx>
      <c:valAx>
        <c:axId val="133235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36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Landfilled</a:t>
            </a:r>
            <a:r>
              <a:rPr lang="en-US" baseline="0"/>
              <a:t> Waste vs. Recycled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Waste Trend'!$B$1</c:f>
              <c:strCache>
                <c:ptCount val="1"/>
                <c:pt idx="0">
                  <c:v>Landfilled Waste (tons)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'Monthly Waste Trend'!$A$2:$A$44</c:f>
              <c:numCache>
                <c:formatCode>m/d/yyyy</c:formatCode>
                <c:ptCount val="4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  <c:pt idx="40">
                  <c:v>44774</c:v>
                </c:pt>
                <c:pt idx="41">
                  <c:v>44805</c:v>
                </c:pt>
                <c:pt idx="42">
                  <c:v>44835</c:v>
                </c:pt>
              </c:numCache>
            </c:numRef>
          </c:cat>
          <c:val>
            <c:numRef>
              <c:f>'Monthly Waste Trend'!$B$2:$B$44</c:f>
              <c:numCache>
                <c:formatCode>General</c:formatCode>
                <c:ptCount val="43"/>
                <c:pt idx="0">
                  <c:v>511.28</c:v>
                </c:pt>
                <c:pt idx="1">
                  <c:v>578.13</c:v>
                </c:pt>
                <c:pt idx="2">
                  <c:v>324.24720000000002</c:v>
                </c:pt>
                <c:pt idx="3">
                  <c:v>393.05000000000013</c:v>
                </c:pt>
                <c:pt idx="4">
                  <c:v>470.98</c:v>
                </c:pt>
                <c:pt idx="5">
                  <c:v>462.96999999999997</c:v>
                </c:pt>
                <c:pt idx="6">
                  <c:v>490.36999999999995</c:v>
                </c:pt>
                <c:pt idx="7">
                  <c:v>502.53</c:v>
                </c:pt>
                <c:pt idx="8">
                  <c:v>394.32999999999993</c:v>
                </c:pt>
                <c:pt idx="9">
                  <c:v>404.45</c:v>
                </c:pt>
                <c:pt idx="10">
                  <c:v>473.86000000000018</c:v>
                </c:pt>
                <c:pt idx="11">
                  <c:v>417.39</c:v>
                </c:pt>
                <c:pt idx="12">
                  <c:v>130.92000000000002</c:v>
                </c:pt>
                <c:pt idx="13">
                  <c:v>139.80000000000001</c:v>
                </c:pt>
                <c:pt idx="14">
                  <c:v>306.77</c:v>
                </c:pt>
                <c:pt idx="15">
                  <c:v>337.13249999999999</c:v>
                </c:pt>
                <c:pt idx="16">
                  <c:v>310.98</c:v>
                </c:pt>
                <c:pt idx="17">
                  <c:v>364.02</c:v>
                </c:pt>
                <c:pt idx="18">
                  <c:v>651.15</c:v>
                </c:pt>
                <c:pt idx="19">
                  <c:v>732.48</c:v>
                </c:pt>
                <c:pt idx="20">
                  <c:v>233.11</c:v>
                </c:pt>
                <c:pt idx="21">
                  <c:v>541.17999999999995</c:v>
                </c:pt>
                <c:pt idx="22">
                  <c:v>322.70999999999998</c:v>
                </c:pt>
                <c:pt idx="23">
                  <c:v>415.02</c:v>
                </c:pt>
                <c:pt idx="24">
                  <c:v>404.93</c:v>
                </c:pt>
                <c:pt idx="25">
                  <c:v>371.54</c:v>
                </c:pt>
                <c:pt idx="26">
                  <c:v>248.08500000000001</c:v>
                </c:pt>
                <c:pt idx="27">
                  <c:v>287.565</c:v>
                </c:pt>
                <c:pt idx="28">
                  <c:v>473</c:v>
                </c:pt>
                <c:pt idx="29">
                  <c:v>452.78</c:v>
                </c:pt>
                <c:pt idx="30">
                  <c:v>495</c:v>
                </c:pt>
                <c:pt idx="31">
                  <c:v>419.27</c:v>
                </c:pt>
                <c:pt idx="32">
                  <c:v>333.4</c:v>
                </c:pt>
                <c:pt idx="33">
                  <c:v>248.2</c:v>
                </c:pt>
                <c:pt idx="34">
                  <c:v>378.71</c:v>
                </c:pt>
                <c:pt idx="35">
                  <c:v>441</c:v>
                </c:pt>
                <c:pt idx="36">
                  <c:v>465.78</c:v>
                </c:pt>
                <c:pt idx="37">
                  <c:v>486.32499999999999</c:v>
                </c:pt>
                <c:pt idx="38">
                  <c:v>295.88400000000001</c:v>
                </c:pt>
                <c:pt idx="39">
                  <c:v>271.72500000000002</c:v>
                </c:pt>
                <c:pt idx="40">
                  <c:v>434.08</c:v>
                </c:pt>
                <c:pt idx="41">
                  <c:v>497.73</c:v>
                </c:pt>
                <c:pt idx="42">
                  <c:v>485.56599999999997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C-45EB-ADCF-9616E7CD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686656"/>
        <c:axId val="1271672928"/>
      </c:barChart>
      <c:lineChart>
        <c:grouping val="standard"/>
        <c:varyColors val="0"/>
        <c:ser>
          <c:idx val="1"/>
          <c:order val="1"/>
          <c:tx>
            <c:strRef>
              <c:f>'Monthly Waste Trend'!$C$1</c:f>
              <c:strCache>
                <c:ptCount val="1"/>
                <c:pt idx="0">
                  <c:v>Recycled (tons)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'Monthly Waste Trend'!$A$2:$A$44</c:f>
              <c:numCache>
                <c:formatCode>m/d/yyyy</c:formatCode>
                <c:ptCount val="4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  <c:pt idx="40">
                  <c:v>44774</c:v>
                </c:pt>
                <c:pt idx="41">
                  <c:v>44805</c:v>
                </c:pt>
                <c:pt idx="42">
                  <c:v>44835</c:v>
                </c:pt>
              </c:numCache>
            </c:numRef>
          </c:cat>
          <c:val>
            <c:numRef>
              <c:f>'Monthly Waste Trend'!$C$2:$C$44</c:f>
              <c:numCache>
                <c:formatCode>General</c:formatCode>
                <c:ptCount val="43"/>
                <c:pt idx="0">
                  <c:v>158.505</c:v>
                </c:pt>
                <c:pt idx="1">
                  <c:v>131.66</c:v>
                </c:pt>
                <c:pt idx="2">
                  <c:v>107.325</c:v>
                </c:pt>
                <c:pt idx="3">
                  <c:v>108.495</c:v>
                </c:pt>
                <c:pt idx="4">
                  <c:v>99.62</c:v>
                </c:pt>
                <c:pt idx="5">
                  <c:v>250.71100000000001</c:v>
                </c:pt>
                <c:pt idx="6">
                  <c:v>85.015000000000001</c:v>
                </c:pt>
                <c:pt idx="7">
                  <c:v>76.594999999999999</c:v>
                </c:pt>
                <c:pt idx="8">
                  <c:v>50.555</c:v>
                </c:pt>
                <c:pt idx="9">
                  <c:v>59.645000000000003</c:v>
                </c:pt>
                <c:pt idx="10">
                  <c:v>49.005000000000003</c:v>
                </c:pt>
                <c:pt idx="11">
                  <c:v>28.765000000000001</c:v>
                </c:pt>
                <c:pt idx="12">
                  <c:v>5.3250000000000002</c:v>
                </c:pt>
                <c:pt idx="13">
                  <c:v>10.195</c:v>
                </c:pt>
                <c:pt idx="14">
                  <c:v>32.72</c:v>
                </c:pt>
                <c:pt idx="15">
                  <c:v>58.215000000000003</c:v>
                </c:pt>
                <c:pt idx="16">
                  <c:v>56.55</c:v>
                </c:pt>
                <c:pt idx="17">
                  <c:v>95.436000000000007</c:v>
                </c:pt>
                <c:pt idx="18">
                  <c:v>102.985</c:v>
                </c:pt>
                <c:pt idx="19">
                  <c:v>82.25</c:v>
                </c:pt>
                <c:pt idx="20">
                  <c:v>66.364999999999995</c:v>
                </c:pt>
                <c:pt idx="21">
                  <c:v>75.05</c:v>
                </c:pt>
                <c:pt idx="22">
                  <c:v>58</c:v>
                </c:pt>
                <c:pt idx="23">
                  <c:v>87.92</c:v>
                </c:pt>
                <c:pt idx="24">
                  <c:v>107.68</c:v>
                </c:pt>
                <c:pt idx="25">
                  <c:v>73.09</c:v>
                </c:pt>
                <c:pt idx="26">
                  <c:v>108.815</c:v>
                </c:pt>
                <c:pt idx="27">
                  <c:v>90.87</c:v>
                </c:pt>
                <c:pt idx="28">
                  <c:v>108.62</c:v>
                </c:pt>
                <c:pt idx="29">
                  <c:v>159.37</c:v>
                </c:pt>
                <c:pt idx="30">
                  <c:v>140.215</c:v>
                </c:pt>
                <c:pt idx="31">
                  <c:v>76.105000000000004</c:v>
                </c:pt>
                <c:pt idx="32">
                  <c:v>263.255</c:v>
                </c:pt>
                <c:pt idx="33">
                  <c:v>47.244999999999997</c:v>
                </c:pt>
                <c:pt idx="34">
                  <c:v>91.22</c:v>
                </c:pt>
                <c:pt idx="35">
                  <c:v>113.74</c:v>
                </c:pt>
                <c:pt idx="36">
                  <c:v>185.54</c:v>
                </c:pt>
                <c:pt idx="37">
                  <c:v>163.38</c:v>
                </c:pt>
                <c:pt idx="38">
                  <c:v>144.71</c:v>
                </c:pt>
                <c:pt idx="39">
                  <c:v>113.74</c:v>
                </c:pt>
                <c:pt idx="40">
                  <c:v>211.26</c:v>
                </c:pt>
                <c:pt idx="41">
                  <c:v>165.13</c:v>
                </c:pt>
                <c:pt idx="42">
                  <c:v>144.18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C-45EB-ADCF-9616E7CD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683744"/>
        <c:axId val="1271677504"/>
      </c:lineChart>
      <c:dateAx>
        <c:axId val="1271686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672928"/>
        <c:crosses val="autoZero"/>
        <c:auto val="1"/>
        <c:lblOffset val="100"/>
        <c:baseTimeUnit val="months"/>
      </c:dateAx>
      <c:valAx>
        <c:axId val="12716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686656"/>
        <c:crosses val="autoZero"/>
        <c:crossBetween val="between"/>
      </c:valAx>
      <c:valAx>
        <c:axId val="12716775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683744"/>
        <c:crosses val="max"/>
        <c:crossBetween val="between"/>
      </c:valAx>
      <c:dateAx>
        <c:axId val="1271683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716775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Landfilled</a:t>
            </a:r>
            <a:r>
              <a:rPr lang="en-US" baseline="0"/>
              <a:t> Waste vs. Recycled Waste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'Monthly Waste Trend'!$B$1</c:f>
              <c:strCache>
                <c:ptCount val="1"/>
                <c:pt idx="0">
                  <c:v>Landfilled Waste (tons)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'Monthly Waste Trend'!$A$2:$A$44</c:f>
              <c:numCache>
                <c:formatCode>m/d/yyyy</c:formatCode>
                <c:ptCount val="4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  <c:pt idx="40">
                  <c:v>44774</c:v>
                </c:pt>
                <c:pt idx="41">
                  <c:v>44805</c:v>
                </c:pt>
                <c:pt idx="42">
                  <c:v>44835</c:v>
                </c:pt>
              </c:numCache>
            </c:numRef>
          </c:cat>
          <c:val>
            <c:numRef>
              <c:f>'Monthly Waste Trend'!$B$2:$B$44</c:f>
              <c:numCache>
                <c:formatCode>General</c:formatCode>
                <c:ptCount val="43"/>
                <c:pt idx="0">
                  <c:v>511.28</c:v>
                </c:pt>
                <c:pt idx="1">
                  <c:v>578.13</c:v>
                </c:pt>
                <c:pt idx="2">
                  <c:v>324.24720000000002</c:v>
                </c:pt>
                <c:pt idx="3">
                  <c:v>393.05000000000013</c:v>
                </c:pt>
                <c:pt idx="4">
                  <c:v>470.98</c:v>
                </c:pt>
                <c:pt idx="5">
                  <c:v>462.96999999999997</c:v>
                </c:pt>
                <c:pt idx="6">
                  <c:v>490.36999999999995</c:v>
                </c:pt>
                <c:pt idx="7">
                  <c:v>502.53</c:v>
                </c:pt>
                <c:pt idx="8">
                  <c:v>394.32999999999993</c:v>
                </c:pt>
                <c:pt idx="9">
                  <c:v>404.45</c:v>
                </c:pt>
                <c:pt idx="10">
                  <c:v>473.86000000000018</c:v>
                </c:pt>
                <c:pt idx="11">
                  <c:v>417.39</c:v>
                </c:pt>
                <c:pt idx="12">
                  <c:v>130.92000000000002</c:v>
                </c:pt>
                <c:pt idx="13">
                  <c:v>139.80000000000001</c:v>
                </c:pt>
                <c:pt idx="14">
                  <c:v>306.77</c:v>
                </c:pt>
                <c:pt idx="15">
                  <c:v>337.13249999999999</c:v>
                </c:pt>
                <c:pt idx="16">
                  <c:v>310.98</c:v>
                </c:pt>
                <c:pt idx="17">
                  <c:v>364.02</c:v>
                </c:pt>
                <c:pt idx="18">
                  <c:v>651.15</c:v>
                </c:pt>
                <c:pt idx="19">
                  <c:v>732.48</c:v>
                </c:pt>
                <c:pt idx="20">
                  <c:v>233.11</c:v>
                </c:pt>
                <c:pt idx="21">
                  <c:v>541.17999999999995</c:v>
                </c:pt>
                <c:pt idx="22">
                  <c:v>322.70999999999998</c:v>
                </c:pt>
                <c:pt idx="23">
                  <c:v>415.02</c:v>
                </c:pt>
                <c:pt idx="24">
                  <c:v>404.93</c:v>
                </c:pt>
                <c:pt idx="25">
                  <c:v>371.54</c:v>
                </c:pt>
                <c:pt idx="26">
                  <c:v>248.08500000000001</c:v>
                </c:pt>
                <c:pt idx="27">
                  <c:v>287.565</c:v>
                </c:pt>
                <c:pt idx="28">
                  <c:v>473</c:v>
                </c:pt>
                <c:pt idx="29">
                  <c:v>452.78</c:v>
                </c:pt>
                <c:pt idx="30">
                  <c:v>495</c:v>
                </c:pt>
                <c:pt idx="31">
                  <c:v>419.27</c:v>
                </c:pt>
                <c:pt idx="32">
                  <c:v>333.4</c:v>
                </c:pt>
                <c:pt idx="33">
                  <c:v>248.2</c:v>
                </c:pt>
                <c:pt idx="34">
                  <c:v>378.71</c:v>
                </c:pt>
                <c:pt idx="35">
                  <c:v>441</c:v>
                </c:pt>
                <c:pt idx="36">
                  <c:v>465.78</c:v>
                </c:pt>
                <c:pt idx="37">
                  <c:v>486.32499999999999</c:v>
                </c:pt>
                <c:pt idx="38">
                  <c:v>295.88400000000001</c:v>
                </c:pt>
                <c:pt idx="39">
                  <c:v>271.72500000000002</c:v>
                </c:pt>
                <c:pt idx="40">
                  <c:v>434.08</c:v>
                </c:pt>
                <c:pt idx="41">
                  <c:v>497.73</c:v>
                </c:pt>
                <c:pt idx="42">
                  <c:v>485.56599999999997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B-492C-A66C-9773ECCC62E7}"/>
            </c:ext>
          </c:extLst>
        </c:ser>
        <c:ser>
          <c:idx val="1"/>
          <c:order val="1"/>
          <c:tx>
            <c:strRef>
              <c:f>'Monthly Waste Trend'!$C$1</c:f>
              <c:strCache>
                <c:ptCount val="1"/>
                <c:pt idx="0">
                  <c:v>Recycled (tons)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'Monthly Waste Trend'!$A$2:$A$44</c:f>
              <c:numCache>
                <c:formatCode>m/d/yyyy</c:formatCode>
                <c:ptCount val="43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  <c:pt idx="37">
                  <c:v>44682</c:v>
                </c:pt>
                <c:pt idx="38">
                  <c:v>44713</c:v>
                </c:pt>
                <c:pt idx="39">
                  <c:v>44743</c:v>
                </c:pt>
                <c:pt idx="40">
                  <c:v>44774</c:v>
                </c:pt>
                <c:pt idx="41">
                  <c:v>44805</c:v>
                </c:pt>
                <c:pt idx="42">
                  <c:v>44835</c:v>
                </c:pt>
              </c:numCache>
            </c:numRef>
          </c:cat>
          <c:val>
            <c:numRef>
              <c:f>'Monthly Waste Trend'!$C$2:$C$44</c:f>
              <c:numCache>
                <c:formatCode>General</c:formatCode>
                <c:ptCount val="43"/>
                <c:pt idx="0">
                  <c:v>158.505</c:v>
                </c:pt>
                <c:pt idx="1">
                  <c:v>131.66</c:v>
                </c:pt>
                <c:pt idx="2">
                  <c:v>107.325</c:v>
                </c:pt>
                <c:pt idx="3">
                  <c:v>108.495</c:v>
                </c:pt>
                <c:pt idx="4">
                  <c:v>99.62</c:v>
                </c:pt>
                <c:pt idx="5">
                  <c:v>250.71100000000001</c:v>
                </c:pt>
                <c:pt idx="6">
                  <c:v>85.015000000000001</c:v>
                </c:pt>
                <c:pt idx="7">
                  <c:v>76.594999999999999</c:v>
                </c:pt>
                <c:pt idx="8">
                  <c:v>50.555</c:v>
                </c:pt>
                <c:pt idx="9">
                  <c:v>59.645000000000003</c:v>
                </c:pt>
                <c:pt idx="10">
                  <c:v>49.005000000000003</c:v>
                </c:pt>
                <c:pt idx="11">
                  <c:v>28.765000000000001</c:v>
                </c:pt>
                <c:pt idx="12">
                  <c:v>5.3250000000000002</c:v>
                </c:pt>
                <c:pt idx="13">
                  <c:v>10.195</c:v>
                </c:pt>
                <c:pt idx="14">
                  <c:v>32.72</c:v>
                </c:pt>
                <c:pt idx="15">
                  <c:v>58.215000000000003</c:v>
                </c:pt>
                <c:pt idx="16">
                  <c:v>56.55</c:v>
                </c:pt>
                <c:pt idx="17">
                  <c:v>95.436000000000007</c:v>
                </c:pt>
                <c:pt idx="18">
                  <c:v>102.985</c:v>
                </c:pt>
                <c:pt idx="19">
                  <c:v>82.25</c:v>
                </c:pt>
                <c:pt idx="20">
                  <c:v>66.364999999999995</c:v>
                </c:pt>
                <c:pt idx="21">
                  <c:v>75.05</c:v>
                </c:pt>
                <c:pt idx="22">
                  <c:v>58</c:v>
                </c:pt>
                <c:pt idx="23">
                  <c:v>87.92</c:v>
                </c:pt>
                <c:pt idx="24">
                  <c:v>107.68</c:v>
                </c:pt>
                <c:pt idx="25">
                  <c:v>73.09</c:v>
                </c:pt>
                <c:pt idx="26">
                  <c:v>108.815</c:v>
                </c:pt>
                <c:pt idx="27">
                  <c:v>90.87</c:v>
                </c:pt>
                <c:pt idx="28">
                  <c:v>108.62</c:v>
                </c:pt>
                <c:pt idx="29">
                  <c:v>159.37</c:v>
                </c:pt>
                <c:pt idx="30">
                  <c:v>140.215</c:v>
                </c:pt>
                <c:pt idx="31">
                  <c:v>76.105000000000004</c:v>
                </c:pt>
                <c:pt idx="32">
                  <c:v>263.255</c:v>
                </c:pt>
                <c:pt idx="33">
                  <c:v>47.244999999999997</c:v>
                </c:pt>
                <c:pt idx="34">
                  <c:v>91.22</c:v>
                </c:pt>
                <c:pt idx="35">
                  <c:v>113.74</c:v>
                </c:pt>
                <c:pt idx="36">
                  <c:v>185.54</c:v>
                </c:pt>
                <c:pt idx="37">
                  <c:v>163.38</c:v>
                </c:pt>
                <c:pt idx="38">
                  <c:v>144.71</c:v>
                </c:pt>
                <c:pt idx="39">
                  <c:v>113.74</c:v>
                </c:pt>
                <c:pt idx="40">
                  <c:v>211.26</c:v>
                </c:pt>
                <c:pt idx="41">
                  <c:v>165.13</c:v>
                </c:pt>
                <c:pt idx="42">
                  <c:v>144.18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B-492C-A66C-9773ECCC6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050080"/>
        <c:axId val="972057568"/>
      </c:lineChart>
      <c:dateAx>
        <c:axId val="9720500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057568"/>
        <c:crosses val="autoZero"/>
        <c:auto val="1"/>
        <c:lblOffset val="100"/>
        <c:baseTimeUnit val="months"/>
      </c:dateAx>
      <c:valAx>
        <c:axId val="97205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05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Landfilled and Recycled Material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Landfilled Waste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'covid waste trend'!$A$2:$A$38</c:f>
              <c:numCache>
                <c:formatCode>m/d/yyyy</c:formatCode>
                <c:ptCount val="37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</c:numCache>
            </c:numRef>
          </c:cat>
          <c:val>
            <c:numRef>
              <c:f>'covid waste trend'!$B$2:$B$38</c:f>
              <c:numCache>
                <c:formatCode>General</c:formatCode>
                <c:ptCount val="37"/>
                <c:pt idx="0">
                  <c:v>511.28</c:v>
                </c:pt>
                <c:pt idx="1">
                  <c:v>578.13</c:v>
                </c:pt>
                <c:pt idx="2">
                  <c:v>324.24720000000002</c:v>
                </c:pt>
                <c:pt idx="3">
                  <c:v>393.05000000000013</c:v>
                </c:pt>
                <c:pt idx="4">
                  <c:v>470.98</c:v>
                </c:pt>
                <c:pt idx="5">
                  <c:v>462.96999999999997</c:v>
                </c:pt>
                <c:pt idx="6">
                  <c:v>490.36999999999995</c:v>
                </c:pt>
                <c:pt idx="7">
                  <c:v>502.53</c:v>
                </c:pt>
                <c:pt idx="8">
                  <c:v>394.32999999999993</c:v>
                </c:pt>
                <c:pt idx="9">
                  <c:v>404.45</c:v>
                </c:pt>
                <c:pt idx="10">
                  <c:v>473.86000000000018</c:v>
                </c:pt>
                <c:pt idx="11">
                  <c:v>417.39</c:v>
                </c:pt>
                <c:pt idx="12">
                  <c:v>130.92000000000002</c:v>
                </c:pt>
                <c:pt idx="13">
                  <c:v>139.80000000000001</c:v>
                </c:pt>
                <c:pt idx="14">
                  <c:v>306.77</c:v>
                </c:pt>
                <c:pt idx="15">
                  <c:v>273.62</c:v>
                </c:pt>
                <c:pt idx="16">
                  <c:v>366.35</c:v>
                </c:pt>
                <c:pt idx="17">
                  <c:v>434.17</c:v>
                </c:pt>
                <c:pt idx="18">
                  <c:v>429.92999999999995</c:v>
                </c:pt>
                <c:pt idx="19">
                  <c:v>429.92999999999995</c:v>
                </c:pt>
                <c:pt idx="20">
                  <c:v>248.39</c:v>
                </c:pt>
                <c:pt idx="21">
                  <c:v>257.53000000000003</c:v>
                </c:pt>
                <c:pt idx="22">
                  <c:v>331.17</c:v>
                </c:pt>
                <c:pt idx="23">
                  <c:v>354.88</c:v>
                </c:pt>
                <c:pt idx="24">
                  <c:v>414.09</c:v>
                </c:pt>
                <c:pt idx="25">
                  <c:v>381.5</c:v>
                </c:pt>
                <c:pt idx="26">
                  <c:v>270.5</c:v>
                </c:pt>
                <c:pt idx="27">
                  <c:v>280.65499999999997</c:v>
                </c:pt>
                <c:pt idx="28">
                  <c:v>282.57499999999999</c:v>
                </c:pt>
                <c:pt idx="29">
                  <c:v>441.38</c:v>
                </c:pt>
                <c:pt idx="30">
                  <c:v>466.84300000000002</c:v>
                </c:pt>
                <c:pt idx="31">
                  <c:v>419.30250000000001</c:v>
                </c:pt>
                <c:pt idx="32">
                  <c:v>401.47</c:v>
                </c:pt>
                <c:pt idx="33">
                  <c:v>248.16</c:v>
                </c:pt>
                <c:pt idx="34">
                  <c:v>295.01</c:v>
                </c:pt>
                <c:pt idx="35">
                  <c:v>333.39499999999998</c:v>
                </c:pt>
                <c:pt idx="36">
                  <c:v>401.154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89C-4A24-B5CE-A15B7346A7FC}"/>
            </c:ext>
          </c:extLst>
        </c:ser>
        <c:ser>
          <c:idx val="1"/>
          <c:order val="1"/>
          <c:tx>
            <c:v>Recycled Waste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'covid waste trend'!$A$2:$A$38</c:f>
              <c:numCache>
                <c:formatCode>m/d/yyyy</c:formatCode>
                <c:ptCount val="37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43709</c:v>
                </c:pt>
                <c:pt idx="6">
                  <c:v>43739</c:v>
                </c:pt>
                <c:pt idx="7">
                  <c:v>43770</c:v>
                </c:pt>
                <c:pt idx="8">
                  <c:v>43800</c:v>
                </c:pt>
                <c:pt idx="9">
                  <c:v>43831</c:v>
                </c:pt>
                <c:pt idx="10">
                  <c:v>43862</c:v>
                </c:pt>
                <c:pt idx="11">
                  <c:v>43891</c:v>
                </c:pt>
                <c:pt idx="12">
                  <c:v>43922</c:v>
                </c:pt>
                <c:pt idx="13">
                  <c:v>43952</c:v>
                </c:pt>
                <c:pt idx="14">
                  <c:v>43983</c:v>
                </c:pt>
                <c:pt idx="15">
                  <c:v>44013</c:v>
                </c:pt>
                <c:pt idx="16">
                  <c:v>44044</c:v>
                </c:pt>
                <c:pt idx="17">
                  <c:v>44075</c:v>
                </c:pt>
                <c:pt idx="18">
                  <c:v>44105</c:v>
                </c:pt>
                <c:pt idx="19">
                  <c:v>44136</c:v>
                </c:pt>
                <c:pt idx="20">
                  <c:v>44166</c:v>
                </c:pt>
                <c:pt idx="21">
                  <c:v>44197</c:v>
                </c:pt>
                <c:pt idx="22">
                  <c:v>44228</c:v>
                </c:pt>
                <c:pt idx="23">
                  <c:v>44256</c:v>
                </c:pt>
                <c:pt idx="24">
                  <c:v>44287</c:v>
                </c:pt>
                <c:pt idx="25">
                  <c:v>44317</c:v>
                </c:pt>
                <c:pt idx="26">
                  <c:v>44348</c:v>
                </c:pt>
                <c:pt idx="27">
                  <c:v>44378</c:v>
                </c:pt>
                <c:pt idx="28">
                  <c:v>44409</c:v>
                </c:pt>
                <c:pt idx="29">
                  <c:v>44440</c:v>
                </c:pt>
                <c:pt idx="30">
                  <c:v>44470</c:v>
                </c:pt>
                <c:pt idx="31">
                  <c:v>44501</c:v>
                </c:pt>
                <c:pt idx="32">
                  <c:v>44531</c:v>
                </c:pt>
                <c:pt idx="33">
                  <c:v>44562</c:v>
                </c:pt>
                <c:pt idx="34">
                  <c:v>44593</c:v>
                </c:pt>
                <c:pt idx="35">
                  <c:v>44621</c:v>
                </c:pt>
                <c:pt idx="36">
                  <c:v>44652</c:v>
                </c:pt>
              </c:numCache>
            </c:numRef>
          </c:cat>
          <c:val>
            <c:numRef>
              <c:f>'covid waste trend'!$C$2:$C$38</c:f>
              <c:numCache>
                <c:formatCode>General</c:formatCode>
                <c:ptCount val="37"/>
                <c:pt idx="0">
                  <c:v>158.505</c:v>
                </c:pt>
                <c:pt idx="1">
                  <c:v>131.66</c:v>
                </c:pt>
                <c:pt idx="2">
                  <c:v>107.325</c:v>
                </c:pt>
                <c:pt idx="3">
                  <c:v>108.495</c:v>
                </c:pt>
                <c:pt idx="4">
                  <c:v>99.62</c:v>
                </c:pt>
                <c:pt idx="5">
                  <c:v>250.71100000000001</c:v>
                </c:pt>
                <c:pt idx="6">
                  <c:v>85.015000000000001</c:v>
                </c:pt>
                <c:pt idx="7">
                  <c:v>76.594999999999999</c:v>
                </c:pt>
                <c:pt idx="8">
                  <c:v>50.555</c:v>
                </c:pt>
                <c:pt idx="9">
                  <c:v>59.645000000000003</c:v>
                </c:pt>
                <c:pt idx="10">
                  <c:v>49.005000000000003</c:v>
                </c:pt>
                <c:pt idx="11">
                  <c:v>28.765000000000001</c:v>
                </c:pt>
                <c:pt idx="12">
                  <c:v>5.3250000000000002</c:v>
                </c:pt>
                <c:pt idx="13">
                  <c:v>10.195</c:v>
                </c:pt>
                <c:pt idx="14">
                  <c:v>32.72</c:v>
                </c:pt>
                <c:pt idx="15">
                  <c:v>71.412499999999994</c:v>
                </c:pt>
                <c:pt idx="16">
                  <c:v>67.489999999999995</c:v>
                </c:pt>
                <c:pt idx="17">
                  <c:v>104.886</c:v>
                </c:pt>
                <c:pt idx="18">
                  <c:v>122.05500000000001</c:v>
                </c:pt>
                <c:pt idx="19">
                  <c:v>119.36</c:v>
                </c:pt>
                <c:pt idx="20">
                  <c:v>115.0975</c:v>
                </c:pt>
                <c:pt idx="21">
                  <c:v>94.655000000000001</c:v>
                </c:pt>
                <c:pt idx="22">
                  <c:v>69.98</c:v>
                </c:pt>
                <c:pt idx="23">
                  <c:v>106.33499999999999</c:v>
                </c:pt>
                <c:pt idx="24">
                  <c:v>114.08</c:v>
                </c:pt>
                <c:pt idx="25">
                  <c:v>91.822500000000005</c:v>
                </c:pt>
                <c:pt idx="26">
                  <c:v>128.13</c:v>
                </c:pt>
                <c:pt idx="27">
                  <c:v>100.92</c:v>
                </c:pt>
                <c:pt idx="28">
                  <c:v>125.24</c:v>
                </c:pt>
                <c:pt idx="29">
                  <c:v>175.64</c:v>
                </c:pt>
                <c:pt idx="30">
                  <c:v>170.05500000000001</c:v>
                </c:pt>
                <c:pt idx="31">
                  <c:v>80.105000000000004</c:v>
                </c:pt>
                <c:pt idx="32">
                  <c:v>171.6</c:v>
                </c:pt>
                <c:pt idx="33">
                  <c:v>49.935000000000002</c:v>
                </c:pt>
                <c:pt idx="34">
                  <c:v>182.06</c:v>
                </c:pt>
                <c:pt idx="35">
                  <c:v>227.93350000000001</c:v>
                </c:pt>
                <c:pt idx="36">
                  <c:v>256.88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89C-4A24-B5CE-A15B7346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891338"/>
        <c:axId val="821055815"/>
      </c:barChart>
      <c:dateAx>
        <c:axId val="11348913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900" b="1" i="0">
                    <a:solidFill>
                      <a:schemeClr val="lt1"/>
                    </a:solidFill>
                    <a:latin typeface="+mn-lt"/>
                  </a:defRPr>
                </a:pPr>
                <a:r>
                  <a:rPr lang="en-US" sz="900" b="1" i="0">
                    <a:solidFill>
                      <a:schemeClr val="lt1"/>
                    </a:solidFill>
                    <a:latin typeface="+mn-lt"/>
                  </a:rPr>
                  <a:t>mONTH</a:t>
                </a:r>
              </a:p>
            </c:rich>
          </c:tx>
          <c:layout>
            <c:manualLayout>
              <c:xMode val="edge"/>
              <c:yMode val="edge"/>
              <c:x val="0.48380329148045681"/>
              <c:y val="0.85165051807245096"/>
            </c:manualLayout>
          </c:layout>
          <c:overlay val="0"/>
        </c:title>
        <c:numFmt formatCode="m/d/yyyy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821055815"/>
        <c:crosses val="autoZero"/>
        <c:auto val="1"/>
        <c:lblOffset val="100"/>
        <c:baseTimeUnit val="months"/>
      </c:dateAx>
      <c:valAx>
        <c:axId val="8210558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900" b="1" i="0">
                    <a:solidFill>
                      <a:schemeClr val="lt1"/>
                    </a:solidFill>
                    <a:latin typeface="+mn-lt"/>
                  </a:defRPr>
                </a:pPr>
                <a:r>
                  <a:rPr lang="en-US" sz="900" b="1" i="0">
                    <a:solidFill>
                      <a:schemeClr val="lt1"/>
                    </a:solidFill>
                    <a:latin typeface="+mn-lt"/>
                  </a:rPr>
                  <a:t>Waste (TONS)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134891338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Total Landfilled and Recycled Material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Landfilled Waste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 waste trend'!$I$27:$I$29</c:f>
              <c:strCache>
                <c:ptCount val="3"/>
                <c:pt idx="0">
                  <c:v>April 2019 to March 2020</c:v>
                </c:pt>
                <c:pt idx="1">
                  <c:v>April 2020 to March 2021</c:v>
                </c:pt>
                <c:pt idx="2">
                  <c:v>April 2021 to March 2022</c:v>
                </c:pt>
              </c:strCache>
            </c:strRef>
          </c:cat>
          <c:val>
            <c:numRef>
              <c:f>'covid waste trend'!$J$27:$J$29</c:f>
              <c:numCache>
                <c:formatCode>General</c:formatCode>
                <c:ptCount val="3"/>
                <c:pt idx="0">
                  <c:v>5423.5871999999999</c:v>
                </c:pt>
                <c:pt idx="1">
                  <c:v>3703.46</c:v>
                </c:pt>
                <c:pt idx="2">
                  <c:v>4636.0349999999999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20E-4495-B79F-BD19DA2BD604}"/>
            </c:ext>
          </c:extLst>
        </c:ser>
        <c:ser>
          <c:idx val="1"/>
          <c:order val="1"/>
          <c:tx>
            <c:v>Recycled Waste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 waste trend'!$I$27:$I$29</c:f>
              <c:strCache>
                <c:ptCount val="3"/>
                <c:pt idx="0">
                  <c:v>April 2019 to March 2020</c:v>
                </c:pt>
                <c:pt idx="1">
                  <c:v>April 2020 to March 2021</c:v>
                </c:pt>
                <c:pt idx="2">
                  <c:v>April 2021 to March 2022</c:v>
                </c:pt>
              </c:strCache>
            </c:strRef>
          </c:cat>
          <c:val>
            <c:numRef>
              <c:f>'covid waste trend'!$K$27:$K$29</c:f>
              <c:numCache>
                <c:formatCode>General</c:formatCode>
                <c:ptCount val="3"/>
                <c:pt idx="0">
                  <c:v>1205.896</c:v>
                </c:pt>
                <c:pt idx="1">
                  <c:v>919.51099999999997</c:v>
                </c:pt>
                <c:pt idx="2">
                  <c:v>1874.4010000000001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20E-4495-B79F-BD19DA2B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693733"/>
        <c:axId val="236836006"/>
      </c:barChart>
      <c:catAx>
        <c:axId val="10016937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236836006"/>
        <c:crosses val="autoZero"/>
        <c:auto val="1"/>
        <c:lblAlgn val="ctr"/>
        <c:lblOffset val="100"/>
        <c:noMultiLvlLbl val="1"/>
      </c:catAx>
      <c:valAx>
        <c:axId val="2368360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900" b="1" i="0">
                    <a:solidFill>
                      <a:schemeClr val="lt1"/>
                    </a:solidFill>
                    <a:latin typeface="+mn-lt"/>
                  </a:defRPr>
                </a:pPr>
                <a:r>
                  <a:rPr lang="en-US" sz="900" b="1" i="0">
                    <a:solidFill>
                      <a:schemeClr val="lt1"/>
                    </a:solidFill>
                    <a:latin typeface="+mn-lt"/>
                  </a:rPr>
                  <a:t>WASTE (TONS)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00169373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Recycled Waste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 waste trend'!$N$48:$N$50</c:f>
              <c:strCache>
                <c:ptCount val="3"/>
                <c:pt idx="0">
                  <c:v>April 2019 to March 2020</c:v>
                </c:pt>
                <c:pt idx="1">
                  <c:v>April 2020 to March 2021</c:v>
                </c:pt>
                <c:pt idx="2">
                  <c:v>April 2021 to March 2022</c:v>
                </c:pt>
              </c:strCache>
            </c:strRef>
          </c:cat>
          <c:val>
            <c:numRef>
              <c:f>'covid waste trend'!$O$48:$O$50</c:f>
              <c:numCache>
                <c:formatCode>General</c:formatCode>
                <c:ptCount val="3"/>
                <c:pt idx="0">
                  <c:v>1205.896</c:v>
                </c:pt>
                <c:pt idx="1">
                  <c:v>919.51099999999997</c:v>
                </c:pt>
                <c:pt idx="2">
                  <c:v>1874.4010000000001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F-41C3-8961-9084399BE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571263"/>
        <c:axId val="1189223200"/>
      </c:lineChart>
      <c:catAx>
        <c:axId val="6335712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189223200"/>
        <c:crosses val="autoZero"/>
        <c:auto val="1"/>
        <c:lblAlgn val="ctr"/>
        <c:lblOffset val="100"/>
        <c:noMultiLvlLbl val="1"/>
      </c:catAx>
      <c:valAx>
        <c:axId val="11892232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900" b="1" i="0">
                    <a:solidFill>
                      <a:schemeClr val="lt1"/>
                    </a:solidFill>
                    <a:latin typeface="+mn-lt"/>
                  </a:defRPr>
                </a:pPr>
                <a:r>
                  <a:rPr lang="en-US" sz="900" b="1" i="0">
                    <a:solidFill>
                      <a:schemeClr val="lt1"/>
                    </a:solidFill>
                    <a:latin typeface="+mn-lt"/>
                  </a:rPr>
                  <a:t>Tons of recycled waste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270941601049868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633571263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Landfilled Waste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 waste trend'!$I$27:$I$29</c:f>
              <c:strCache>
                <c:ptCount val="3"/>
                <c:pt idx="0">
                  <c:v>April 2019 to March 2020</c:v>
                </c:pt>
                <c:pt idx="1">
                  <c:v>April 2020 to March 2021</c:v>
                </c:pt>
                <c:pt idx="2">
                  <c:v>April 2021 to March 2022</c:v>
                </c:pt>
              </c:strCache>
            </c:strRef>
          </c:cat>
          <c:val>
            <c:numRef>
              <c:f>'covid waste trend'!$J$27:$J$29</c:f>
              <c:numCache>
                <c:formatCode>General</c:formatCode>
                <c:ptCount val="3"/>
                <c:pt idx="0">
                  <c:v>5423.5871999999999</c:v>
                </c:pt>
                <c:pt idx="1">
                  <c:v>3703.46</c:v>
                </c:pt>
                <c:pt idx="2">
                  <c:v>4636.0349999999999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F-42F6-BA8F-BCF671ED7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484887"/>
        <c:axId val="233525491"/>
      </c:lineChart>
      <c:catAx>
        <c:axId val="19594848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233525491"/>
        <c:crosses val="autoZero"/>
        <c:auto val="1"/>
        <c:lblAlgn val="ctr"/>
        <c:lblOffset val="100"/>
        <c:noMultiLvlLbl val="1"/>
      </c:catAx>
      <c:valAx>
        <c:axId val="2335254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900" b="1" i="0">
                    <a:solidFill>
                      <a:schemeClr val="lt1"/>
                    </a:solidFill>
                    <a:latin typeface="+mn-lt"/>
                  </a:defRPr>
                </a:pPr>
                <a:r>
                  <a:rPr lang="en-US" sz="900" b="1" i="0">
                    <a:solidFill>
                      <a:schemeClr val="lt1"/>
                    </a:solidFill>
                    <a:latin typeface="+mn-lt"/>
                  </a:rPr>
                  <a:t>Tons of landfilled waste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959484887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142875</xdr:colOff>
      <xdr:row>5</xdr:row>
      <xdr:rowOff>161925</xdr:rowOff>
    </xdr:from>
    <xdr:ext cx="4429125" cy="2886075"/>
    <xdr:graphicFrame macro="">
      <xdr:nvGraphicFramePr>
        <xdr:cNvPr id="640919021" name="Chart 1">
          <a:extLst>
            <a:ext uri="{FF2B5EF4-FFF2-40B4-BE49-F238E27FC236}">
              <a16:creationId xmlns:a16="http://schemas.microsoft.com/office/drawing/2014/main" id="{00000000-0008-0000-0000-0000EDA53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6</xdr:col>
      <xdr:colOff>523875</xdr:colOff>
      <xdr:row>38</xdr:row>
      <xdr:rowOff>85725</xdr:rowOff>
    </xdr:from>
    <xdr:to>
      <xdr:col>12</xdr:col>
      <xdr:colOff>28575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208D25-C4B3-4D85-A069-7F890220E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638175</xdr:colOff>
      <xdr:row>22</xdr:row>
      <xdr:rowOff>161925</xdr:rowOff>
    </xdr:from>
    <xdr:to>
      <xdr:col>12</xdr:col>
      <xdr:colOff>142875</xdr:colOff>
      <xdr:row>36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4F576A-1D7E-4A17-AE0F-EAF8DA49D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257175</xdr:colOff>
      <xdr:row>24</xdr:row>
      <xdr:rowOff>57150</xdr:rowOff>
    </xdr:from>
    <xdr:to>
      <xdr:col>19</xdr:col>
      <xdr:colOff>409575</xdr:colOff>
      <xdr:row>38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D9A446-99C8-449B-B0DE-CC775D358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6</xdr:row>
      <xdr:rowOff>28575</xdr:rowOff>
    </xdr:from>
    <xdr:ext cx="6315075" cy="4457700"/>
    <xdr:graphicFrame macro="">
      <xdr:nvGraphicFramePr>
        <xdr:cNvPr id="699067007" name="Chart 3">
          <a:extLst>
            <a:ext uri="{FF2B5EF4-FFF2-40B4-BE49-F238E27FC236}">
              <a16:creationId xmlns:a16="http://schemas.microsoft.com/office/drawing/2014/main" id="{00000000-0008-0000-0100-00007FEA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85725</xdr:colOff>
      <xdr:row>9</xdr:row>
      <xdr:rowOff>142875</xdr:rowOff>
    </xdr:from>
    <xdr:ext cx="4486275" cy="2886075"/>
    <xdr:graphicFrame macro="">
      <xdr:nvGraphicFramePr>
        <xdr:cNvPr id="1721548745" name="Chart 4">
          <a:extLst>
            <a:ext uri="{FF2B5EF4-FFF2-40B4-BE49-F238E27FC236}">
              <a16:creationId xmlns:a16="http://schemas.microsoft.com/office/drawing/2014/main" id="{00000000-0008-0000-0100-0000C9BF9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12</xdr:col>
      <xdr:colOff>190500</xdr:colOff>
      <xdr:row>31</xdr:row>
      <xdr:rowOff>0</xdr:rowOff>
    </xdr:from>
    <xdr:ext cx="4429125" cy="2876550"/>
    <xdr:graphicFrame macro="">
      <xdr:nvGraphicFramePr>
        <xdr:cNvPr id="872067485" name="Chart 5">
          <a:extLst>
            <a:ext uri="{FF2B5EF4-FFF2-40B4-BE49-F238E27FC236}">
              <a16:creationId xmlns:a16="http://schemas.microsoft.com/office/drawing/2014/main" id="{00000000-0008-0000-0100-00009DB1F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152400</xdr:colOff>
      <xdr:row>30</xdr:row>
      <xdr:rowOff>171450</xdr:rowOff>
    </xdr:from>
    <xdr:ext cx="4457700" cy="2886075"/>
    <xdr:graphicFrame macro="">
      <xdr:nvGraphicFramePr>
        <xdr:cNvPr id="580021708" name="Chart 6">
          <a:extLst>
            <a:ext uri="{FF2B5EF4-FFF2-40B4-BE49-F238E27FC236}">
              <a16:creationId xmlns:a16="http://schemas.microsoft.com/office/drawing/2014/main" id="{00000000-0008-0000-0100-0000CC6D9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45" headerRowDxfId="1">
  <tableColumns count="6">
    <tableColumn id="1" xr3:uid="{00000000-0010-0000-0000-000001000000}" name="Month"/>
    <tableColumn id="2" xr3:uid="{00000000-0010-0000-0000-000002000000}" name="Landfilled Waste (tons)"/>
    <tableColumn id="3" xr3:uid="{00000000-0010-0000-0000-000003000000}" name="Recycled (tons)"/>
    <tableColumn id="6" xr3:uid="{3E8D5142-C482-4D46-A8BA-1D8C53A22E5D}" name="Stored" dataDxfId="0"/>
    <tableColumn id="4" xr3:uid="{00000000-0010-0000-0000-000004000000}" name="Percent Difference from MSW Waste from Monthly Average"/>
    <tableColumn id="5" xr3:uid="{00000000-0010-0000-0000-000005000000}" name="Percent Difference from Recycled Waste from Monthly Average"/>
  </tableColumns>
  <tableStyleInfo name="TableStyleMedium1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F38">
  <tableColumns count="6">
    <tableColumn id="1" xr3:uid="{00000000-0010-0000-0100-000001000000}" name="Month"/>
    <tableColumn id="2" xr3:uid="{00000000-0010-0000-0100-000002000000}" name="MSW (tons)"/>
    <tableColumn id="3" xr3:uid="{00000000-0010-0000-0100-000003000000}" name="Recycled (tons)"/>
    <tableColumn id="4" xr3:uid="{00000000-0010-0000-0100-000004000000}" name="Monthly Range"/>
    <tableColumn id="5" xr3:uid="{00000000-0010-0000-0100-000005000000}" name="Total MSW"/>
    <tableColumn id="6" xr3:uid="{00000000-0010-0000-0100-000006000000}" name="Total Recycled"/>
  </tableColumns>
  <tableStyleInfo name="covid waste trend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1"/>
  <sheetViews>
    <sheetView tabSelected="1" workbookViewId="0">
      <selection activeCell="D19" sqref="D19"/>
    </sheetView>
  </sheetViews>
  <sheetFormatPr defaultColWidth="14.42578125" defaultRowHeight="15" customHeight="1" x14ac:dyDescent="0.25"/>
  <cols>
    <col min="1" max="1" width="24.42578125" customWidth="1"/>
    <col min="2" max="2" width="23.42578125" customWidth="1"/>
    <col min="3" max="4" width="17" customWidth="1"/>
    <col min="5" max="5" width="60.42578125" customWidth="1"/>
    <col min="6" max="6" width="59.42578125" customWidth="1"/>
    <col min="7" max="7" width="16.140625" customWidth="1"/>
    <col min="8" max="8" width="11" customWidth="1"/>
    <col min="9" max="9" width="8.7109375" customWidth="1"/>
    <col min="10" max="10" width="22.7109375" customWidth="1"/>
    <col min="11" max="14" width="8.7109375" customWidth="1"/>
    <col min="15" max="15" width="22.7109375" customWidth="1"/>
    <col min="16" max="27" width="8.7109375" customWidth="1"/>
  </cols>
  <sheetData>
    <row r="1" spans="1:7" x14ac:dyDescent="0.25">
      <c r="A1" s="6" t="s">
        <v>0</v>
      </c>
      <c r="B1" s="6" t="s">
        <v>14</v>
      </c>
      <c r="C1" s="6" t="s">
        <v>2</v>
      </c>
      <c r="D1" s="6" t="s">
        <v>15</v>
      </c>
      <c r="E1" s="6" t="s">
        <v>3</v>
      </c>
      <c r="F1" s="6" t="s">
        <v>4</v>
      </c>
    </row>
    <row r="2" spans="1:7" x14ac:dyDescent="0.25">
      <c r="A2" s="1">
        <v>43556</v>
      </c>
      <c r="B2" s="2">
        <v>511.28</v>
      </c>
      <c r="C2" s="2">
        <v>158.505</v>
      </c>
      <c r="D2" s="3"/>
      <c r="E2" s="2">
        <f>((B2-B45)/(B45))*100</f>
        <v>26.354945989982603</v>
      </c>
      <c r="F2" s="2">
        <f>((C2-C45)/(C45))*100</f>
        <v>53.331937030491297</v>
      </c>
    </row>
    <row r="3" spans="1:7" x14ac:dyDescent="0.25">
      <c r="A3" s="1">
        <v>43586</v>
      </c>
      <c r="B3" s="2">
        <v>578.13</v>
      </c>
      <c r="C3" s="2">
        <v>131.66</v>
      </c>
      <c r="D3" s="3"/>
      <c r="E3" s="2">
        <f>((B3-B45)/(B45))*100</f>
        <v>42.875889777007991</v>
      </c>
      <c r="F3" s="2">
        <f>((C3-C45)/(C45))*100</f>
        <v>27.363066335033487</v>
      </c>
    </row>
    <row r="4" spans="1:7" x14ac:dyDescent="0.25">
      <c r="A4" s="1">
        <v>43617</v>
      </c>
      <c r="B4" s="2">
        <v>324.24720000000002</v>
      </c>
      <c r="C4" s="2">
        <v>107.325</v>
      </c>
      <c r="D4" s="3"/>
      <c r="E4" s="2">
        <f>((B4-B45)/(B45))*100</f>
        <v>-19.86731840986721</v>
      </c>
      <c r="F4" s="2">
        <f>((C4-C45)/(C45))*100</f>
        <v>3.8222777943754367</v>
      </c>
    </row>
    <row r="5" spans="1:7" x14ac:dyDescent="0.25">
      <c r="A5" s="1">
        <v>43647</v>
      </c>
      <c r="B5" s="2">
        <v>393.05000000000013</v>
      </c>
      <c r="C5" s="2">
        <v>108.495</v>
      </c>
      <c r="D5" s="3"/>
      <c r="E5" s="2">
        <f>((B5-B45)/(B45))*100</f>
        <v>-2.8637702993219336</v>
      </c>
      <c r="F5" s="2">
        <f>((C5-C45)/(C45))*100</f>
        <v>4.9540929820709358</v>
      </c>
      <c r="G5" s="3" t="s">
        <v>5</v>
      </c>
    </row>
    <row r="6" spans="1:7" x14ac:dyDescent="0.25">
      <c r="A6" s="1">
        <v>43678</v>
      </c>
      <c r="B6" s="2">
        <v>470.98</v>
      </c>
      <c r="C6" s="2">
        <v>99.62</v>
      </c>
      <c r="D6" s="3"/>
      <c r="E6" s="2">
        <f>((B6-B45)/(B45))*100</f>
        <v>16.395424155769859</v>
      </c>
      <c r="F6" s="2">
        <f>((C6-C45)/(C45))*100</f>
        <v>-3.6312572664739697</v>
      </c>
      <c r="G6" s="3" t="s">
        <v>6</v>
      </c>
    </row>
    <row r="7" spans="1:7" x14ac:dyDescent="0.25">
      <c r="A7" s="1">
        <v>43709</v>
      </c>
      <c r="B7" s="2">
        <v>462.96999999999997</v>
      </c>
      <c r="C7" s="2">
        <v>250.71100000000001</v>
      </c>
      <c r="D7" s="3"/>
      <c r="E7" s="2">
        <f>((B7-B45)/(B45))*100</f>
        <v>14.415876515768749</v>
      </c>
      <c r="F7" s="2">
        <f>((C7-C45)/(C45))*100</f>
        <v>142.52864745497936</v>
      </c>
    </row>
    <row r="8" spans="1:7" x14ac:dyDescent="0.25">
      <c r="A8" s="1">
        <v>43739</v>
      </c>
      <c r="B8" s="2">
        <v>490.36999999999995</v>
      </c>
      <c r="C8" s="2">
        <v>85.015000000000001</v>
      </c>
      <c r="D8" s="3"/>
      <c r="E8" s="2">
        <f>((B8-B45)/(B45))*100</f>
        <v>21.187362824886105</v>
      </c>
      <c r="F8" s="2">
        <f>((C8-C45)/(C45))*100</f>
        <v>-17.759599844501956</v>
      </c>
    </row>
    <row r="9" spans="1:7" x14ac:dyDescent="0.25">
      <c r="A9" s="1">
        <v>43770</v>
      </c>
      <c r="B9" s="2">
        <v>502.53</v>
      </c>
      <c r="C9" s="2">
        <v>76.594999999999999</v>
      </c>
      <c r="D9" s="3"/>
      <c r="E9" s="2">
        <f>((B9-B45)/(B45))*100</f>
        <v>24.192518792727974</v>
      </c>
      <c r="F9" s="2">
        <f>((C9-C45)/(C45))*100</f>
        <v>-25.904799742276392</v>
      </c>
    </row>
    <row r="10" spans="1:7" x14ac:dyDescent="0.25">
      <c r="A10" s="1">
        <v>43800</v>
      </c>
      <c r="B10" s="2">
        <v>394.32999999999993</v>
      </c>
      <c r="C10" s="2">
        <v>50.555</v>
      </c>
      <c r="D10" s="3"/>
      <c r="E10" s="2">
        <f>((B10-B45)/(B45))*100</f>
        <v>-2.5474380921807338</v>
      </c>
      <c r="F10" s="2">
        <f>((C10-C45)/(C45))*100</f>
        <v>-51.094942894063358</v>
      </c>
    </row>
    <row r="11" spans="1:7" x14ac:dyDescent="0.25">
      <c r="A11" s="1">
        <v>43831</v>
      </c>
      <c r="B11" s="2">
        <v>404.45</v>
      </c>
      <c r="C11" s="2">
        <v>59.645000000000003</v>
      </c>
      <c r="D11" s="3"/>
      <c r="E11" s="2">
        <f>((B11-B45)/(B45))*100</f>
        <v>-4.6436579470219404E-2</v>
      </c>
      <c r="F11" s="2">
        <f>((C11-C45)/(C45))*100</f>
        <v>-42.301609512736796</v>
      </c>
    </row>
    <row r="12" spans="1:7" x14ac:dyDescent="0.25">
      <c r="A12" s="1">
        <v>43862</v>
      </c>
      <c r="B12" s="2">
        <v>473.86000000000018</v>
      </c>
      <c r="C12" s="2">
        <v>49.005000000000003</v>
      </c>
      <c r="D12" s="3"/>
      <c r="E12" s="2">
        <f>((B12-B45)/(B45))*100</f>
        <v>17.107171621837711</v>
      </c>
      <c r="F12" s="2">
        <f>((C12-C45)/(C45))*100</f>
        <v>-52.594356176907823</v>
      </c>
    </row>
    <row r="13" spans="1:7" x14ac:dyDescent="0.25">
      <c r="A13" s="1">
        <v>43891</v>
      </c>
      <c r="B13" s="2">
        <v>417.39</v>
      </c>
      <c r="C13" s="2">
        <v>28.765000000000001</v>
      </c>
      <c r="D13" s="3"/>
      <c r="E13" s="2">
        <f>((B13-B45)/(B45))*100</f>
        <v>3.151484327098343</v>
      </c>
      <c r="F13" s="2">
        <f>((C13-C45)/(C45))*100</f>
        <v>-72.173791560631642</v>
      </c>
    </row>
    <row r="14" spans="1:7" x14ac:dyDescent="0.25">
      <c r="A14" s="1">
        <v>43922</v>
      </c>
      <c r="B14" s="2">
        <v>130.92000000000002</v>
      </c>
      <c r="C14" s="2">
        <v>5.3250000000000002</v>
      </c>
      <c r="D14" s="3"/>
      <c r="E14" s="2">
        <f>((B14-B45)/(B45))*100</f>
        <v>-67.645146438334137</v>
      </c>
      <c r="F14" s="2">
        <f>((C14-C45)/(C45))*100</f>
        <v>-94.848789850873047</v>
      </c>
    </row>
    <row r="15" spans="1:7" x14ac:dyDescent="0.25">
      <c r="A15" s="1">
        <v>43952</v>
      </c>
      <c r="B15" s="2">
        <f>32.56+107.24</f>
        <v>139.80000000000001</v>
      </c>
      <c r="C15" s="2">
        <v>10.195</v>
      </c>
      <c r="D15" s="3"/>
      <c r="E15" s="2">
        <f>((B15-B45)/(B45))*100</f>
        <v>-65.450591751291725</v>
      </c>
      <c r="F15" s="2">
        <f>((C15-C45)/(C45))*100</f>
        <v>-90.137730052516574</v>
      </c>
    </row>
    <row r="16" spans="1:7" x14ac:dyDescent="0.25">
      <c r="A16" s="1">
        <v>43983</v>
      </c>
      <c r="B16" s="2">
        <f>56.55+250.22</f>
        <v>306.77</v>
      </c>
      <c r="C16" s="2">
        <v>32.72</v>
      </c>
      <c r="D16" s="3"/>
      <c r="E16" s="2">
        <f>((B16-B45)/(B45))*100</f>
        <v>-24.186538136936779</v>
      </c>
      <c r="F16" s="2">
        <f>((C16-C45)/(C45))*100</f>
        <v>-68.347869280857537</v>
      </c>
    </row>
    <row r="17" spans="1:6" x14ac:dyDescent="0.25">
      <c r="A17" s="7">
        <v>44013</v>
      </c>
      <c r="B17" s="8">
        <v>337.13249999999999</v>
      </c>
      <c r="C17" s="8">
        <v>58.215000000000003</v>
      </c>
      <c r="D17" s="8">
        <v>7.6475</v>
      </c>
      <c r="E17" s="8">
        <f>((B17-B45)/(B45))*100</f>
        <v>-16.682915762463203</v>
      </c>
      <c r="F17" s="8">
        <f>((C17-C45)/(C45))*100</f>
        <v>-43.684939186586853</v>
      </c>
    </row>
    <row r="18" spans="1:6" x14ac:dyDescent="0.25">
      <c r="A18" s="1">
        <v>44044</v>
      </c>
      <c r="B18" s="2">
        <v>310.98</v>
      </c>
      <c r="C18" s="2">
        <v>56.55</v>
      </c>
      <c r="D18" s="3">
        <v>2.8</v>
      </c>
      <c r="E18" s="2">
        <f>((B18-B45)/(B45))*100</f>
        <v>-23.146101736886258</v>
      </c>
      <c r="F18" s="2">
        <f>((C18-C45)/(C45))*100</f>
        <v>-45.295599261384297</v>
      </c>
    </row>
    <row r="19" spans="1:6" x14ac:dyDescent="0.25">
      <c r="A19" s="1">
        <v>44075</v>
      </c>
      <c r="B19" s="2">
        <v>364.02</v>
      </c>
      <c r="C19" s="2">
        <v>95.436000000000007</v>
      </c>
      <c r="D19" s="3">
        <v>5.57</v>
      </c>
      <c r="E19" s="2">
        <f>((B19-B45)/(B45))*100</f>
        <v>-10.038085903470764</v>
      </c>
      <c r="F19" s="2">
        <f>((C19-C45)/(C45))*100</f>
        <v>-7.678705766745729</v>
      </c>
    </row>
    <row r="20" spans="1:6" x14ac:dyDescent="0.25">
      <c r="A20" s="1">
        <v>44105</v>
      </c>
      <c r="B20" s="2">
        <v>651.15</v>
      </c>
      <c r="C20" s="3">
        <v>102.985</v>
      </c>
      <c r="D20" s="3">
        <v>5.3</v>
      </c>
      <c r="E20" s="2">
        <f>((B20-B45)/(B45))*100</f>
        <v>60.921653656268923</v>
      </c>
      <c r="F20" s="2">
        <f>((C20-C45)/(C45))*100</f>
        <v>-0.37607939758906139</v>
      </c>
    </row>
    <row r="21" spans="1:6" ht="15.75" customHeight="1" x14ac:dyDescent="0.25">
      <c r="A21" s="1">
        <v>44136</v>
      </c>
      <c r="B21" s="2">
        <v>732.48</v>
      </c>
      <c r="C21" s="3">
        <v>82.25</v>
      </c>
      <c r="D21" s="3">
        <v>7.8</v>
      </c>
      <c r="E21" s="2">
        <f>((B21-B45)/(B45))*100</f>
        <v>81.021105536579697</v>
      </c>
      <c r="F21" s="2">
        <f>((C21-C45)/(C45))*100</f>
        <v>-20.434359668414821</v>
      </c>
    </row>
    <row r="22" spans="1:6" ht="15.75" customHeight="1" x14ac:dyDescent="0.25">
      <c r="A22" s="1">
        <v>44166</v>
      </c>
      <c r="B22" s="2">
        <v>233.11</v>
      </c>
      <c r="C22" s="3">
        <v>66.364999999999995</v>
      </c>
      <c r="D22" s="3">
        <v>7.76</v>
      </c>
      <c r="E22" s="2">
        <f>((B22-B45)/(B45))*100</f>
        <v>-42.390468119768329</v>
      </c>
      <c r="F22" s="2">
        <f>((C22-C45)/(C45))*100</f>
        <v>-35.800927409049848</v>
      </c>
    </row>
    <row r="23" spans="1:6" ht="15.75" customHeight="1" x14ac:dyDescent="0.25">
      <c r="A23" s="1">
        <v>44197</v>
      </c>
      <c r="B23" s="3">
        <v>541.17999999999995</v>
      </c>
      <c r="C23" s="3">
        <v>75.05</v>
      </c>
      <c r="D23" s="3">
        <v>5.66</v>
      </c>
      <c r="E23" s="2">
        <f>((B23-B45)/(B45))*100</f>
        <v>33.74426864117271</v>
      </c>
      <c r="F23" s="2">
        <f>((C23-C45)/(C45))*100</f>
        <v>-27.399376208079424</v>
      </c>
    </row>
    <row r="24" spans="1:6" ht="15.75" customHeight="1" x14ac:dyDescent="0.25">
      <c r="A24" s="1">
        <v>44228</v>
      </c>
      <c r="B24" s="3">
        <v>322.70999999999998</v>
      </c>
      <c r="C24" s="3">
        <v>58</v>
      </c>
      <c r="D24" s="3">
        <v>6.43</v>
      </c>
      <c r="E24" s="2">
        <f>((B24-B45)/(B45))*100</f>
        <v>-20.247213619880913</v>
      </c>
      <c r="F24" s="2">
        <f>((C24-C45)/(C45))*100</f>
        <v>-43.892922319368502</v>
      </c>
    </row>
    <row r="25" spans="1:6" ht="15.75" customHeight="1" x14ac:dyDescent="0.25">
      <c r="A25" s="1">
        <v>44256</v>
      </c>
      <c r="B25" s="3">
        <v>415.02</v>
      </c>
      <c r="C25" s="3">
        <v>87.92</v>
      </c>
      <c r="D25" s="3">
        <v>6.83</v>
      </c>
      <c r="E25" s="2">
        <f>((B25-B45)/(B45))*100</f>
        <v>2.5657754748133734</v>
      </c>
      <c r="F25" s="2">
        <f>((C25-C45)/(C45))*100</f>
        <v>-14.949409143428946</v>
      </c>
    </row>
    <row r="26" spans="1:6" ht="15.75" customHeight="1" x14ac:dyDescent="0.25">
      <c r="A26" s="1">
        <v>44287</v>
      </c>
      <c r="B26" s="3">
        <v>404.93</v>
      </c>
      <c r="C26" s="3">
        <v>107.68</v>
      </c>
      <c r="D26" s="3">
        <v>1.92</v>
      </c>
      <c r="E26" s="2">
        <f>((B26-B45)/(B45))*100</f>
        <v>7.2187998207753429E-2</v>
      </c>
      <c r="F26" s="2">
        <f>((C26-C45)/(C45))*100</f>
        <v>4.1656918043172366</v>
      </c>
    </row>
    <row r="27" spans="1:6" ht="15.75" customHeight="1" x14ac:dyDescent="0.25">
      <c r="A27" s="1">
        <v>44317</v>
      </c>
      <c r="B27" s="3">
        <v>371.54</v>
      </c>
      <c r="C27" s="3">
        <v>73.09</v>
      </c>
      <c r="D27" s="3">
        <v>9.6974999999999998</v>
      </c>
      <c r="E27" s="2">
        <f>((B27-B45)/(B45))*100</f>
        <v>-8.1796341865159157</v>
      </c>
      <c r="F27" s="2">
        <f>((C27-C45)/(C45))*100</f>
        <v>-29.295408488321446</v>
      </c>
    </row>
    <row r="28" spans="1:6" ht="15.75" customHeight="1" x14ac:dyDescent="0.25">
      <c r="A28" s="1">
        <v>44348</v>
      </c>
      <c r="B28" s="3">
        <v>248.08500000000001</v>
      </c>
      <c r="C28" s="3">
        <v>108.815</v>
      </c>
      <c r="D28" s="3">
        <v>11.61</v>
      </c>
      <c r="E28" s="2">
        <f>((B28-B45)/(B45))*100</f>
        <v>-38.689628430752549</v>
      </c>
      <c r="F28" s="2">
        <f>((C28-C45)/(C45))*100</f>
        <v>5.2636492727226889</v>
      </c>
    </row>
    <row r="29" spans="1:6" ht="15.75" customHeight="1" x14ac:dyDescent="0.25">
      <c r="A29" s="1">
        <v>44378</v>
      </c>
      <c r="B29" s="3">
        <v>287.565</v>
      </c>
      <c r="C29" s="3">
        <v>90.87</v>
      </c>
      <c r="D29" s="3">
        <v>3.14</v>
      </c>
      <c r="E29" s="2">
        <f>((B29-B45)/(B45))*100</f>
        <v>-28.932756916739656</v>
      </c>
      <c r="F29" s="2">
        <f>((C29-C45)/(C45))*100</f>
        <v>-12.095687088983031</v>
      </c>
    </row>
    <row r="30" spans="1:6" ht="15.75" customHeight="1" x14ac:dyDescent="0.25">
      <c r="A30" s="9">
        <v>44409</v>
      </c>
      <c r="B30" s="10">
        <v>473</v>
      </c>
      <c r="C30" s="10">
        <v>108.62</v>
      </c>
      <c r="D30" s="10">
        <v>6.95</v>
      </c>
      <c r="E30" s="10">
        <f>((B30-B45)/(B45))*100</f>
        <v>16.894635920164639</v>
      </c>
      <c r="F30" s="10">
        <f>((C30-C45)/(C45))*100</f>
        <v>5.0750134081067797</v>
      </c>
    </row>
    <row r="31" spans="1:6" ht="15.75" customHeight="1" x14ac:dyDescent="0.25">
      <c r="A31" s="1">
        <v>44440</v>
      </c>
      <c r="B31" s="3">
        <v>452.78</v>
      </c>
      <c r="C31" s="3">
        <v>159.37</v>
      </c>
      <c r="D31" s="3">
        <v>4.87</v>
      </c>
      <c r="E31" s="2">
        <f>((B31-B45)/(B45))*100</f>
        <v>11.897575585480215</v>
      </c>
      <c r="F31" s="2">
        <f>((C31-C45)/(C45))*100</f>
        <v>54.168706378659337</v>
      </c>
    </row>
    <row r="32" spans="1:6" ht="15.75" customHeight="1" x14ac:dyDescent="0.25">
      <c r="A32" s="1">
        <v>44470</v>
      </c>
      <c r="B32" s="3">
        <v>495</v>
      </c>
      <c r="C32" s="3">
        <v>140.215</v>
      </c>
      <c r="D32" s="3">
        <v>1.67</v>
      </c>
      <c r="E32" s="2">
        <f>((B32-B45)/(B45))*100</f>
        <v>22.331595730404853</v>
      </c>
      <c r="F32" s="2">
        <f>((C32-C45)/(C45))*100</f>
        <v>35.638860292926644</v>
      </c>
    </row>
    <row r="33" spans="1:6" ht="15.75" customHeight="1" x14ac:dyDescent="0.25">
      <c r="A33" s="1">
        <v>44501</v>
      </c>
      <c r="B33" s="3">
        <v>419.27</v>
      </c>
      <c r="C33" s="3">
        <v>76.105000000000004</v>
      </c>
      <c r="D33" s="3">
        <v>4.03</v>
      </c>
      <c r="E33" s="2">
        <f>((B33-B45)/(B45))*100</f>
        <v>3.6160972563370515</v>
      </c>
      <c r="F33" s="2">
        <f>((C33-C45)/(C45))*100</f>
        <v>-26.378807812336895</v>
      </c>
    </row>
    <row r="34" spans="1:6" ht="15.75" customHeight="1" x14ac:dyDescent="0.25">
      <c r="A34" s="1">
        <v>44531</v>
      </c>
      <c r="B34" s="3">
        <v>333.4</v>
      </c>
      <c r="C34" s="3">
        <v>263.255</v>
      </c>
      <c r="D34" s="3">
        <v>8.93</v>
      </c>
      <c r="E34" s="2">
        <f>((B34-B45)/(B45))*100</f>
        <v>-17.60534542117783</v>
      </c>
      <c r="F34" s="2">
        <f>((C34-C45)/(C45))*100</f>
        <v>154.66325404852833</v>
      </c>
    </row>
    <row r="35" spans="1:6" ht="15.75" customHeight="1" x14ac:dyDescent="0.25">
      <c r="A35" s="1">
        <v>44562</v>
      </c>
      <c r="B35" s="3">
        <v>248.2</v>
      </c>
      <c r="C35" s="3">
        <v>47.244999999999997</v>
      </c>
      <c r="D35" s="3">
        <v>2.65</v>
      </c>
      <c r="E35" s="2">
        <f>((B35-B45)/(B45))*100</f>
        <v>-38.661207959017204</v>
      </c>
      <c r="F35" s="2">
        <f>((C35-C45)/(C45))*100</f>
        <v>-54.296915775492508</v>
      </c>
    </row>
    <row r="36" spans="1:6" ht="15.75" customHeight="1" x14ac:dyDescent="0.25">
      <c r="A36" s="1">
        <v>44593</v>
      </c>
      <c r="B36" s="3">
        <v>378.71</v>
      </c>
      <c r="C36" s="3">
        <v>91.22</v>
      </c>
      <c r="D36" s="3">
        <v>7.14</v>
      </c>
      <c r="E36" s="2">
        <f>((B36-B45)/(B45))*100</f>
        <v>-6.4076795574512735</v>
      </c>
      <c r="F36" s="2">
        <f>((C36-C45)/(C45))*100</f>
        <v>-11.757109896082675</v>
      </c>
    </row>
    <row r="37" spans="1:6" ht="15.75" customHeight="1" x14ac:dyDescent="0.25">
      <c r="A37" s="1">
        <v>44621</v>
      </c>
      <c r="B37" s="3">
        <v>441</v>
      </c>
      <c r="C37" s="3">
        <v>113.74</v>
      </c>
      <c r="D37" s="3">
        <v>6.58</v>
      </c>
      <c r="E37" s="2">
        <f>((B37-B45)/(B45))*100</f>
        <v>8.9863307416334148</v>
      </c>
      <c r="F37" s="2">
        <f>((C37-C45)/(C45))*100</f>
        <v>10.027914058534931</v>
      </c>
    </row>
    <row r="38" spans="1:6" ht="15.75" customHeight="1" x14ac:dyDescent="0.25">
      <c r="A38" s="1">
        <v>44652</v>
      </c>
      <c r="B38" s="3">
        <v>465.78</v>
      </c>
      <c r="C38" s="3">
        <v>185.54</v>
      </c>
      <c r="D38" s="3">
        <v>6.75</v>
      </c>
      <c r="E38" s="2">
        <f>((B38-B45)/(B45))*100</f>
        <v>15.110324564258523</v>
      </c>
      <c r="F38" s="2">
        <f>((C38-C45)/(C45))*100</f>
        <v>79.484606773523566</v>
      </c>
    </row>
    <row r="39" spans="1:6" ht="15.75" customHeight="1" x14ac:dyDescent="0.25">
      <c r="A39" s="1">
        <v>44682</v>
      </c>
      <c r="B39" s="3">
        <v>486.32499999999999</v>
      </c>
      <c r="C39" s="3">
        <v>163.38</v>
      </c>
      <c r="D39" s="3">
        <v>10.01</v>
      </c>
      <c r="E39" s="2">
        <f>((B39-B45)/(B45))*100</f>
        <v>20.1877036234124</v>
      </c>
      <c r="F39" s="2">
        <f>((C39-C45)/(C45))*100</f>
        <v>58.047833645889192</v>
      </c>
    </row>
    <row r="40" spans="1:6" ht="15.75" customHeight="1" x14ac:dyDescent="0.25">
      <c r="A40" s="1">
        <v>44713</v>
      </c>
      <c r="B40" s="3">
        <v>295.88400000000001</v>
      </c>
      <c r="C40" s="3">
        <v>144.71</v>
      </c>
      <c r="D40" s="3">
        <v>11.07</v>
      </c>
      <c r="E40" s="2">
        <f>((B40-B45)/(B45))*100</f>
        <v>-26.87684470485836</v>
      </c>
      <c r="F40" s="2">
        <f>((C40-C45)/(C45))*100</f>
        <v>39.98715881317559</v>
      </c>
    </row>
    <row r="41" spans="1:6" ht="15.75" customHeight="1" x14ac:dyDescent="0.25">
      <c r="A41" s="1">
        <v>44743</v>
      </c>
      <c r="B41" s="3">
        <v>271.72500000000002</v>
      </c>
      <c r="C41" s="3">
        <v>113.74</v>
      </c>
      <c r="D41" s="3">
        <v>3.58</v>
      </c>
      <c r="E41" s="2">
        <f>((B41-B45)/(B45))*100</f>
        <v>-32.847367980112601</v>
      </c>
      <c r="F41" s="2">
        <f>((C41-C45)/(C45))*100</f>
        <v>10.027914058534931</v>
      </c>
    </row>
    <row r="42" spans="1:6" ht="15.75" customHeight="1" x14ac:dyDescent="0.25">
      <c r="A42" s="1">
        <v>44774</v>
      </c>
      <c r="B42" s="2">
        <v>434.08</v>
      </c>
      <c r="C42" s="3">
        <v>211.26</v>
      </c>
      <c r="D42" s="3">
        <v>9.5500000000000007</v>
      </c>
      <c r="E42" s="3">
        <f>((B42-B445)/(B45))*100</f>
        <v>107.27615974677602</v>
      </c>
      <c r="F42" s="3">
        <f>((C42-C45)/(C45))*100</f>
        <v>104.36519363465877</v>
      </c>
    </row>
    <row r="43" spans="1:6" ht="15.75" customHeight="1" x14ac:dyDescent="0.25">
      <c r="A43" s="1">
        <v>44805</v>
      </c>
      <c r="B43" s="2">
        <v>497.73</v>
      </c>
      <c r="C43" s="3">
        <v>165.13</v>
      </c>
      <c r="D43" s="3"/>
      <c r="E43" s="3">
        <f>((B43-B45)/(B45))*100</f>
        <v>23.006273015948302</v>
      </c>
      <c r="F43" s="3">
        <f>((C43-C45)/(C45))*100</f>
        <v>59.740719610391011</v>
      </c>
    </row>
    <row r="44" spans="1:6" ht="15.75" customHeight="1" x14ac:dyDescent="0.25">
      <c r="A44" s="5">
        <v>44835</v>
      </c>
      <c r="B44" s="3">
        <v>485.56599999999997</v>
      </c>
      <c r="C44" s="3">
        <v>144.18</v>
      </c>
      <c r="D44" s="3">
        <v>8.69</v>
      </c>
      <c r="E44" s="4">
        <f>((B44-B45)/(B45))*100</f>
        <v>20.000128509959112</v>
      </c>
      <c r="F44" s="3">
        <f>((C44-C45)/(C45))*100</f>
        <v>39.474456206783607</v>
      </c>
    </row>
    <row r="45" spans="1:6" ht="15.75" customHeight="1" x14ac:dyDescent="0.25">
      <c r="A45" s="1" t="s">
        <v>7</v>
      </c>
      <c r="B45" s="2">
        <f>AVERAGE(B2:B44)</f>
        <v>404.63790000000012</v>
      </c>
      <c r="C45" s="2">
        <f>AVERAGE(C2:C44)</f>
        <v>103.37376744186047</v>
      </c>
      <c r="D45" s="3"/>
      <c r="E45" s="2"/>
      <c r="F45" s="3"/>
    </row>
    <row r="46" spans="1:6" ht="15.75" customHeight="1" x14ac:dyDescent="0.25"/>
    <row r="47" spans="1:6" ht="15.75" customHeight="1" x14ac:dyDescent="0.25"/>
    <row r="48" spans="1:6" ht="15.75" customHeight="1" x14ac:dyDescent="0.25"/>
    <row r="49" spans="15:16" ht="15.75" customHeight="1" x14ac:dyDescent="0.25"/>
    <row r="50" spans="15:16" ht="15.75" customHeight="1" x14ac:dyDescent="0.25"/>
    <row r="51" spans="15:16" ht="15.75" customHeight="1" x14ac:dyDescent="0.25">
      <c r="O51" s="3"/>
      <c r="P51" s="3"/>
    </row>
    <row r="52" spans="15:16" ht="15.75" customHeight="1" x14ac:dyDescent="0.25">
      <c r="O52" s="3"/>
      <c r="P52" s="3"/>
    </row>
    <row r="53" spans="15:16" ht="15.75" customHeight="1" x14ac:dyDescent="0.25">
      <c r="O53" s="3"/>
      <c r="P53" s="3"/>
    </row>
    <row r="54" spans="15:16" ht="15.75" customHeight="1" x14ac:dyDescent="0.25"/>
    <row r="55" spans="15:16" ht="15.75" customHeight="1" x14ac:dyDescent="0.25"/>
    <row r="56" spans="15:16" ht="15.75" customHeight="1" x14ac:dyDescent="0.25"/>
    <row r="57" spans="15:16" ht="15.75" customHeight="1" x14ac:dyDescent="0.25"/>
    <row r="58" spans="15:16" ht="15.75" customHeight="1" x14ac:dyDescent="0.25"/>
    <row r="59" spans="15:16" ht="15.75" customHeight="1" x14ac:dyDescent="0.25"/>
    <row r="60" spans="15:16" ht="15.75" customHeight="1" x14ac:dyDescent="0.25"/>
    <row r="61" spans="15:16" ht="15.75" customHeight="1" x14ac:dyDescent="0.25"/>
    <row r="62" spans="15:16" ht="15.75" customHeight="1" x14ac:dyDescent="0.25"/>
    <row r="63" spans="15:16" ht="15.75" customHeight="1" x14ac:dyDescent="0.25"/>
    <row r="64" spans="15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workbookViewId="0"/>
  </sheetViews>
  <sheetFormatPr defaultColWidth="14.42578125" defaultRowHeight="15" customHeight="1" x14ac:dyDescent="0.25"/>
  <cols>
    <col min="1" max="1" width="24.42578125" customWidth="1"/>
    <col min="2" max="2" width="13.42578125" customWidth="1"/>
    <col min="3" max="3" width="17" customWidth="1"/>
    <col min="4" max="4" width="29.85546875" customWidth="1"/>
    <col min="5" max="5" width="12.5703125" customWidth="1"/>
    <col min="6" max="6" width="16.140625" customWidth="1"/>
    <col min="7" max="7" width="11" customWidth="1"/>
    <col min="8" max="8" width="8.7109375" customWidth="1"/>
    <col min="9" max="9" width="22.7109375" customWidth="1"/>
    <col min="10" max="13" width="8.7109375" customWidth="1"/>
    <col min="14" max="14" width="22.7109375" customWidth="1"/>
    <col min="15" max="26" width="8.710937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11</v>
      </c>
      <c r="E1" s="2" t="s">
        <v>12</v>
      </c>
      <c r="F1" s="2" t="s">
        <v>13</v>
      </c>
    </row>
    <row r="2" spans="1:6" x14ac:dyDescent="0.25">
      <c r="A2" s="1">
        <v>43556</v>
      </c>
      <c r="B2" s="2">
        <v>511.28</v>
      </c>
      <c r="C2" s="2">
        <v>158.505</v>
      </c>
      <c r="D2" s="2"/>
      <c r="E2" s="2"/>
      <c r="F2" s="2"/>
    </row>
    <row r="3" spans="1:6" x14ac:dyDescent="0.25">
      <c r="A3" s="1">
        <v>43586</v>
      </c>
      <c r="B3" s="2">
        <v>578.13</v>
      </c>
      <c r="C3" s="2">
        <v>131.66</v>
      </c>
      <c r="D3" s="2"/>
      <c r="E3" s="2"/>
      <c r="F3" s="2"/>
    </row>
    <row r="4" spans="1:6" x14ac:dyDescent="0.25">
      <c r="A4" s="1">
        <v>43617</v>
      </c>
      <c r="B4" s="2">
        <v>324.24720000000002</v>
      </c>
      <c r="C4" s="2">
        <v>107.325</v>
      </c>
      <c r="D4" s="2"/>
      <c r="E4" s="2"/>
      <c r="F4" s="2"/>
    </row>
    <row r="5" spans="1:6" x14ac:dyDescent="0.25">
      <c r="A5" s="1">
        <v>43647</v>
      </c>
      <c r="B5" s="2">
        <v>393.05000000000013</v>
      </c>
      <c r="C5" s="2">
        <v>108.495</v>
      </c>
      <c r="D5" s="2"/>
      <c r="E5" s="2"/>
      <c r="F5" s="2"/>
    </row>
    <row r="6" spans="1:6" x14ac:dyDescent="0.25">
      <c r="A6" s="1">
        <v>43678</v>
      </c>
      <c r="B6" s="2">
        <v>470.98</v>
      </c>
      <c r="C6" s="2">
        <v>99.62</v>
      </c>
      <c r="D6" s="2"/>
      <c r="E6" s="2"/>
      <c r="F6" s="2"/>
    </row>
    <row r="7" spans="1:6" x14ac:dyDescent="0.25">
      <c r="A7" s="1">
        <v>43709</v>
      </c>
      <c r="B7" s="2">
        <v>462.96999999999997</v>
      </c>
      <c r="C7" s="2">
        <v>250.71100000000001</v>
      </c>
      <c r="D7" s="2"/>
      <c r="E7" s="2"/>
      <c r="F7" s="2"/>
    </row>
    <row r="8" spans="1:6" x14ac:dyDescent="0.25">
      <c r="A8" s="1">
        <v>43739</v>
      </c>
      <c r="B8" s="2">
        <v>490.36999999999995</v>
      </c>
      <c r="C8" s="2">
        <v>85.015000000000001</v>
      </c>
      <c r="D8" s="2"/>
      <c r="E8" s="2"/>
      <c r="F8" s="2"/>
    </row>
    <row r="9" spans="1:6" x14ac:dyDescent="0.25">
      <c r="A9" s="1">
        <v>43770</v>
      </c>
      <c r="B9" s="2">
        <v>502.53</v>
      </c>
      <c r="C9" s="2">
        <v>76.594999999999999</v>
      </c>
      <c r="D9" s="2"/>
      <c r="E9" s="2"/>
      <c r="F9" s="2"/>
    </row>
    <row r="10" spans="1:6" x14ac:dyDescent="0.25">
      <c r="A10" s="1">
        <v>43800</v>
      </c>
      <c r="B10" s="2">
        <v>394.32999999999993</v>
      </c>
      <c r="C10" s="2">
        <v>50.555</v>
      </c>
      <c r="D10" s="2"/>
      <c r="E10" s="2"/>
      <c r="F10" s="2"/>
    </row>
    <row r="11" spans="1:6" x14ac:dyDescent="0.25">
      <c r="A11" s="1">
        <v>43831</v>
      </c>
      <c r="B11" s="2">
        <v>404.45</v>
      </c>
      <c r="C11" s="2">
        <v>59.645000000000003</v>
      </c>
      <c r="D11" s="2"/>
      <c r="E11" s="2"/>
      <c r="F11" s="2"/>
    </row>
    <row r="12" spans="1:6" x14ac:dyDescent="0.25">
      <c r="A12" s="1">
        <v>43862</v>
      </c>
      <c r="B12" s="2">
        <v>473.86000000000018</v>
      </c>
      <c r="C12" s="2">
        <v>49.005000000000003</v>
      </c>
      <c r="D12" s="2"/>
      <c r="E12" s="2"/>
      <c r="F12" s="2"/>
    </row>
    <row r="13" spans="1:6" x14ac:dyDescent="0.25">
      <c r="A13" s="1">
        <v>43891</v>
      </c>
      <c r="B13" s="2">
        <v>417.39</v>
      </c>
      <c r="C13" s="2">
        <v>28.765000000000001</v>
      </c>
      <c r="D13" s="2" t="s">
        <v>8</v>
      </c>
      <c r="E13" s="2">
        <f t="shared" ref="E13:F13" si="0">SUM(B2:B13)</f>
        <v>5423.5872000000008</v>
      </c>
      <c r="F13" s="2">
        <f t="shared" si="0"/>
        <v>1205.8960000000002</v>
      </c>
    </row>
    <row r="14" spans="1:6" x14ac:dyDescent="0.25">
      <c r="A14" s="1">
        <v>43922</v>
      </c>
      <c r="B14" s="2">
        <v>130.92000000000002</v>
      </c>
      <c r="C14" s="2">
        <v>5.3250000000000002</v>
      </c>
      <c r="D14" s="2"/>
      <c r="E14" s="2"/>
      <c r="F14" s="2"/>
    </row>
    <row r="15" spans="1:6" x14ac:dyDescent="0.25">
      <c r="A15" s="1">
        <v>43952</v>
      </c>
      <c r="B15" s="2">
        <f>32.56+107.24</f>
        <v>139.80000000000001</v>
      </c>
      <c r="C15" s="2">
        <v>10.195</v>
      </c>
      <c r="D15" s="2"/>
      <c r="E15" s="2"/>
      <c r="F15" s="2"/>
    </row>
    <row r="16" spans="1:6" x14ac:dyDescent="0.25">
      <c r="A16" s="1">
        <v>43983</v>
      </c>
      <c r="B16" s="2">
        <f>56.55+250.22</f>
        <v>306.77</v>
      </c>
      <c r="C16" s="2">
        <v>32.72</v>
      </c>
      <c r="D16" s="2"/>
      <c r="E16" s="2"/>
      <c r="F16" s="2"/>
    </row>
    <row r="17" spans="1:11" x14ac:dyDescent="0.25">
      <c r="A17" s="1">
        <v>44013</v>
      </c>
      <c r="B17" s="2">
        <f>44.94+228.68</f>
        <v>273.62</v>
      </c>
      <c r="C17" s="2">
        <v>71.412499999999994</v>
      </c>
      <c r="D17" s="2"/>
      <c r="E17" s="2"/>
      <c r="F17" s="2"/>
    </row>
    <row r="18" spans="1:11" x14ac:dyDescent="0.25">
      <c r="A18" s="1">
        <v>44044</v>
      </c>
      <c r="B18" s="2">
        <f>66.68+299.67</f>
        <v>366.35</v>
      </c>
      <c r="C18" s="2">
        <v>67.489999999999995</v>
      </c>
      <c r="D18" s="2"/>
      <c r="E18" s="2"/>
      <c r="F18" s="2"/>
    </row>
    <row r="19" spans="1:11" x14ac:dyDescent="0.25">
      <c r="A19" s="1">
        <v>44075</v>
      </c>
      <c r="B19" s="2">
        <f>34.01+400.16</f>
        <v>434.17</v>
      </c>
      <c r="C19" s="2">
        <v>104.886</v>
      </c>
      <c r="D19" s="2"/>
      <c r="E19" s="2"/>
      <c r="F19" s="2"/>
    </row>
    <row r="20" spans="1:11" x14ac:dyDescent="0.25">
      <c r="A20" s="1">
        <v>44105</v>
      </c>
      <c r="B20" s="2">
        <f t="shared" ref="B20:B21" si="1">52.16+377.77</f>
        <v>429.92999999999995</v>
      </c>
      <c r="C20" s="2">
        <v>122.05500000000001</v>
      </c>
      <c r="D20" s="2"/>
      <c r="E20" s="2"/>
      <c r="F20" s="2"/>
    </row>
    <row r="21" spans="1:11" ht="15.75" customHeight="1" x14ac:dyDescent="0.25">
      <c r="A21" s="1">
        <v>44136</v>
      </c>
      <c r="B21" s="2">
        <f t="shared" si="1"/>
        <v>429.92999999999995</v>
      </c>
      <c r="C21" s="2">
        <v>119.36</v>
      </c>
      <c r="D21" s="2"/>
      <c r="E21" s="2"/>
      <c r="F21" s="2"/>
    </row>
    <row r="22" spans="1:11" ht="15.75" customHeight="1" x14ac:dyDescent="0.25">
      <c r="A22" s="1">
        <v>44166</v>
      </c>
      <c r="B22" s="2">
        <f>66.27+182.12</f>
        <v>248.39</v>
      </c>
      <c r="C22" s="2">
        <v>115.0975</v>
      </c>
      <c r="D22" s="2"/>
      <c r="E22" s="2"/>
      <c r="F22" s="2"/>
    </row>
    <row r="23" spans="1:11" ht="15.75" customHeight="1" x14ac:dyDescent="0.25">
      <c r="A23" s="1">
        <v>44197</v>
      </c>
      <c r="B23" s="2">
        <f>40.1+217.43</f>
        <v>257.53000000000003</v>
      </c>
      <c r="C23" s="2">
        <v>94.655000000000001</v>
      </c>
      <c r="D23" s="2"/>
      <c r="E23" s="2"/>
      <c r="F23" s="2"/>
    </row>
    <row r="24" spans="1:11" ht="15.75" customHeight="1" x14ac:dyDescent="0.25">
      <c r="A24" s="1">
        <v>44228</v>
      </c>
      <c r="B24" s="2">
        <f>29.6+301.57</f>
        <v>331.17</v>
      </c>
      <c r="C24" s="2">
        <v>69.98</v>
      </c>
      <c r="D24" s="2"/>
      <c r="E24" s="2"/>
      <c r="F24" s="2"/>
    </row>
    <row r="25" spans="1:11" ht="15.75" customHeight="1" x14ac:dyDescent="0.25">
      <c r="A25" s="1">
        <v>44256</v>
      </c>
      <c r="B25" s="2">
        <f>11.98+77.39+84.89+73.07+87.31+20.24</f>
        <v>354.88</v>
      </c>
      <c r="C25" s="2">
        <v>106.33499999999999</v>
      </c>
      <c r="D25" s="2" t="s">
        <v>9</v>
      </c>
      <c r="E25" s="2">
        <f t="shared" ref="E25:F25" si="2">SUM(B14:B25)</f>
        <v>3703.46</v>
      </c>
      <c r="F25" s="2">
        <f t="shared" si="2"/>
        <v>919.51099999999997</v>
      </c>
    </row>
    <row r="26" spans="1:11" ht="15.75" customHeight="1" x14ac:dyDescent="0.25">
      <c r="A26" s="1">
        <v>44287</v>
      </c>
      <c r="B26" s="2">
        <v>414.09</v>
      </c>
      <c r="C26" s="2">
        <v>114.08</v>
      </c>
      <c r="D26" s="2"/>
      <c r="E26" s="2"/>
      <c r="F26" s="2"/>
    </row>
    <row r="27" spans="1:11" ht="15.75" customHeight="1" x14ac:dyDescent="0.25">
      <c r="A27" s="1">
        <v>44317</v>
      </c>
      <c r="B27" s="2">
        <v>381.5</v>
      </c>
      <c r="C27" s="2">
        <v>91.822500000000005</v>
      </c>
      <c r="D27" s="2"/>
      <c r="E27" s="2"/>
      <c r="F27" s="2"/>
      <c r="I27" s="3" t="s">
        <v>8</v>
      </c>
      <c r="J27" s="3">
        <v>5423.5871999999999</v>
      </c>
      <c r="K27" s="3">
        <v>1205.896</v>
      </c>
    </row>
    <row r="28" spans="1:11" ht="15.75" customHeight="1" x14ac:dyDescent="0.25">
      <c r="A28" s="1">
        <v>44348</v>
      </c>
      <c r="B28" s="2">
        <v>270.5</v>
      </c>
      <c r="C28" s="2">
        <v>128.13</v>
      </c>
      <c r="D28" s="2"/>
      <c r="E28" s="2"/>
      <c r="F28" s="2"/>
      <c r="I28" s="3" t="s">
        <v>9</v>
      </c>
      <c r="J28" s="3">
        <v>3703.46</v>
      </c>
      <c r="K28" s="3">
        <v>919.51099999999997</v>
      </c>
    </row>
    <row r="29" spans="1:11" ht="15.75" customHeight="1" x14ac:dyDescent="0.25">
      <c r="A29" s="1">
        <v>44378</v>
      </c>
      <c r="B29" s="2">
        <v>280.65499999999997</v>
      </c>
      <c r="C29" s="2">
        <v>100.92</v>
      </c>
      <c r="D29" s="2"/>
      <c r="E29" s="2"/>
      <c r="F29" s="2"/>
      <c r="I29" s="3" t="s">
        <v>10</v>
      </c>
      <c r="J29" s="3">
        <v>4636.0349999999999</v>
      </c>
      <c r="K29" s="3">
        <v>1874.4010000000001</v>
      </c>
    </row>
    <row r="30" spans="1:11" ht="15.75" customHeight="1" x14ac:dyDescent="0.25">
      <c r="A30" s="1">
        <v>44409</v>
      </c>
      <c r="B30" s="2">
        <v>282.57499999999999</v>
      </c>
      <c r="C30" s="2">
        <v>125.24</v>
      </c>
      <c r="D30" s="2"/>
      <c r="E30" s="2"/>
      <c r="F30" s="2"/>
    </row>
    <row r="31" spans="1:11" ht="15.75" customHeight="1" x14ac:dyDescent="0.25">
      <c r="A31" s="1">
        <v>44440</v>
      </c>
      <c r="B31" s="2">
        <v>441.38</v>
      </c>
      <c r="C31" s="2">
        <v>175.64</v>
      </c>
      <c r="D31" s="2"/>
      <c r="E31" s="2"/>
      <c r="F31" s="2"/>
    </row>
    <row r="32" spans="1:11" ht="15.75" customHeight="1" x14ac:dyDescent="0.25">
      <c r="A32" s="1">
        <v>44470</v>
      </c>
      <c r="B32" s="2">
        <v>466.84300000000002</v>
      </c>
      <c r="C32" s="2">
        <v>170.05500000000001</v>
      </c>
      <c r="D32" s="2"/>
      <c r="E32" s="2"/>
      <c r="F32" s="2"/>
    </row>
    <row r="33" spans="1:15" ht="15.75" customHeight="1" x14ac:dyDescent="0.25">
      <c r="A33" s="1">
        <v>44501</v>
      </c>
      <c r="B33" s="2">
        <v>419.30250000000001</v>
      </c>
      <c r="C33" s="2">
        <v>80.105000000000004</v>
      </c>
      <c r="D33" s="2"/>
      <c r="E33" s="2"/>
      <c r="F33" s="2"/>
    </row>
    <row r="34" spans="1:15" ht="15.75" customHeight="1" x14ac:dyDescent="0.25">
      <c r="A34" s="1">
        <v>44531</v>
      </c>
      <c r="B34" s="2">
        <v>401.47</v>
      </c>
      <c r="C34" s="2">
        <v>171.6</v>
      </c>
      <c r="D34" s="2"/>
      <c r="E34" s="2"/>
      <c r="F34" s="2"/>
    </row>
    <row r="35" spans="1:15" ht="15.75" customHeight="1" x14ac:dyDescent="0.25">
      <c r="A35" s="1">
        <v>44562</v>
      </c>
      <c r="B35" s="2">
        <v>248.16</v>
      </c>
      <c r="C35" s="2">
        <v>49.935000000000002</v>
      </c>
      <c r="D35" s="2"/>
      <c r="E35" s="2"/>
      <c r="F35" s="2"/>
    </row>
    <row r="36" spans="1:15" ht="15.75" customHeight="1" x14ac:dyDescent="0.25">
      <c r="A36" s="1">
        <v>44593</v>
      </c>
      <c r="B36" s="2">
        <v>295.01</v>
      </c>
      <c r="C36" s="2">
        <v>182.06</v>
      </c>
      <c r="D36" s="2"/>
      <c r="E36" s="2"/>
      <c r="F36" s="2"/>
    </row>
    <row r="37" spans="1:15" ht="15.75" customHeight="1" x14ac:dyDescent="0.25">
      <c r="A37" s="1">
        <v>44621</v>
      </c>
      <c r="B37" s="2">
        <v>333.39499999999998</v>
      </c>
      <c r="C37" s="2">
        <v>227.93350000000001</v>
      </c>
      <c r="D37" s="2"/>
      <c r="E37" s="2"/>
      <c r="F37" s="2"/>
    </row>
    <row r="38" spans="1:15" ht="15.75" customHeight="1" x14ac:dyDescent="0.25">
      <c r="A38" s="1">
        <v>44652</v>
      </c>
      <c r="B38" s="2">
        <v>401.154</v>
      </c>
      <c r="C38" s="2">
        <v>256.88</v>
      </c>
      <c r="D38" s="2" t="s">
        <v>10</v>
      </c>
      <c r="E38" s="2">
        <f t="shared" ref="E38:F38" si="3">SUM(B26:B38)</f>
        <v>4636.0344999999998</v>
      </c>
      <c r="F38" s="2">
        <f t="shared" si="3"/>
        <v>1874.4009999999998</v>
      </c>
    </row>
    <row r="39" spans="1:15" ht="15.75" customHeight="1" x14ac:dyDescent="0.25">
      <c r="A39" s="5"/>
    </row>
    <row r="40" spans="1:15" ht="15.75" customHeight="1" x14ac:dyDescent="0.25">
      <c r="A40" s="5"/>
    </row>
    <row r="41" spans="1:15" ht="15.75" customHeight="1" x14ac:dyDescent="0.25"/>
    <row r="42" spans="1:15" ht="15.75" customHeight="1" x14ac:dyDescent="0.25"/>
    <row r="43" spans="1:15" ht="15.75" customHeight="1" x14ac:dyDescent="0.25"/>
    <row r="44" spans="1:15" ht="15.75" customHeight="1" x14ac:dyDescent="0.25"/>
    <row r="45" spans="1:15" ht="15.75" customHeight="1" x14ac:dyDescent="0.25"/>
    <row r="46" spans="1:15" ht="15.75" customHeight="1" x14ac:dyDescent="0.25"/>
    <row r="47" spans="1:15" ht="15.75" customHeight="1" x14ac:dyDescent="0.25"/>
    <row r="48" spans="1:15" ht="15.75" customHeight="1" x14ac:dyDescent="0.25">
      <c r="N48" s="3" t="s">
        <v>8</v>
      </c>
      <c r="O48" s="3">
        <v>1205.896</v>
      </c>
    </row>
    <row r="49" spans="14:15" ht="15.75" customHeight="1" x14ac:dyDescent="0.25">
      <c r="N49" s="3" t="s">
        <v>9</v>
      </c>
      <c r="O49" s="3">
        <v>919.51099999999997</v>
      </c>
    </row>
    <row r="50" spans="14:15" ht="15.75" customHeight="1" x14ac:dyDescent="0.25">
      <c r="N50" s="3" t="s">
        <v>10</v>
      </c>
      <c r="O50" s="3">
        <v>1874.4010000000001</v>
      </c>
    </row>
    <row r="51" spans="14:15" ht="15.75" customHeight="1" x14ac:dyDescent="0.25"/>
    <row r="52" spans="14:15" ht="15.75" customHeight="1" x14ac:dyDescent="0.25"/>
    <row r="53" spans="14:15" ht="15.75" customHeight="1" x14ac:dyDescent="0.25"/>
    <row r="54" spans="14:15" ht="15.75" customHeight="1" x14ac:dyDescent="0.25"/>
    <row r="55" spans="14:15" ht="15.75" customHeight="1" x14ac:dyDescent="0.25"/>
    <row r="56" spans="14:15" ht="15.75" customHeight="1" x14ac:dyDescent="0.25"/>
    <row r="57" spans="14:15" ht="15.75" customHeight="1" x14ac:dyDescent="0.25"/>
    <row r="58" spans="14:15" ht="15.75" customHeight="1" x14ac:dyDescent="0.25"/>
    <row r="59" spans="14:15" ht="15.75" customHeight="1" x14ac:dyDescent="0.25"/>
    <row r="60" spans="14:15" ht="15.75" customHeight="1" x14ac:dyDescent="0.25"/>
    <row r="61" spans="14:15" ht="15.75" customHeight="1" x14ac:dyDescent="0.25"/>
    <row r="62" spans="14:15" ht="15.75" customHeight="1" x14ac:dyDescent="0.25"/>
    <row r="63" spans="14:15" ht="15.75" customHeight="1" x14ac:dyDescent="0.25"/>
    <row r="64" spans="14:1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Waste Trend</vt:lpstr>
      <vt:lpstr>covid waste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Mahajan, Shreya (FandS)</dc:creator>
  <cp:lastModifiedBy>Hulse, Daphne Lauren</cp:lastModifiedBy>
  <dcterms:created xsi:type="dcterms:W3CDTF">2022-07-01T18:52:35Z</dcterms:created>
  <dcterms:modified xsi:type="dcterms:W3CDTF">2022-11-10T14:27:56Z</dcterms:modified>
</cp:coreProperties>
</file>