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520" tabRatio="500"/>
  </bookViews>
  <sheets>
    <sheet name="201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39" i="1"/>
  <c r="G41"/>
  <c r="G15"/>
  <c r="G16"/>
  <c r="G17"/>
  <c r="G18"/>
  <c r="G19"/>
  <c r="G20"/>
  <c r="G21"/>
  <c r="G22"/>
  <c r="G23"/>
  <c r="G24"/>
  <c r="G25"/>
  <c r="G26"/>
  <c r="G27"/>
  <c r="G14"/>
  <c r="G8"/>
  <c r="G7"/>
  <c r="G6"/>
  <c r="G3"/>
  <c r="G4"/>
  <c r="G5"/>
  <c r="G9"/>
  <c r="G29"/>
  <c r="B5"/>
  <c r="B6"/>
  <c r="G32"/>
  <c r="G33"/>
  <c r="G34"/>
  <c r="B7"/>
  <c r="G45"/>
  <c r="B8"/>
  <c r="B10"/>
  <c r="B18"/>
</calcChain>
</file>

<file path=xl/sharedStrings.xml><?xml version="1.0" encoding="utf-8"?>
<sst xmlns="http://schemas.openxmlformats.org/spreadsheetml/2006/main" count="97" uniqueCount="87">
  <si>
    <t>$9/hour*350 hours *1.088</t>
    <phoneticPr fontId="6" type="noConversion"/>
  </si>
  <si>
    <t>$10/hour*700 hours*1.088</t>
    <phoneticPr fontId="6" type="noConversion"/>
  </si>
  <si>
    <t>Basil</t>
    <phoneticPr fontId="6" type="noConversion"/>
  </si>
  <si>
    <t>Cilantro</t>
    <phoneticPr fontId="6" type="noConversion"/>
  </si>
  <si>
    <t>Parsley</t>
    <phoneticPr fontId="6" type="noConversion"/>
  </si>
  <si>
    <t>Chives</t>
    <phoneticPr fontId="6" type="noConversion"/>
  </si>
  <si>
    <t>Spinach</t>
    <phoneticPr fontId="6" type="noConversion"/>
  </si>
  <si>
    <t>Scallion</t>
    <phoneticPr fontId="6" type="noConversion"/>
  </si>
  <si>
    <t>Grant from Dining Services</t>
    <phoneticPr fontId="6" type="noConversion"/>
  </si>
  <si>
    <t>Zero-Interest Loan from SSC</t>
    <phoneticPr fontId="6" type="noConversion"/>
  </si>
  <si>
    <t>Crop</t>
    <phoneticPr fontId="6" type="noConversion"/>
  </si>
  <si>
    <t>Revenue</t>
    <phoneticPr fontId="6" type="noConversion"/>
  </si>
  <si>
    <t>Quantity (lbs)</t>
    <phoneticPr fontId="6" type="noConversion"/>
  </si>
  <si>
    <t>Price ($/lb)</t>
    <phoneticPr fontId="6" type="noConversion"/>
  </si>
  <si>
    <t>Summer 2011 Production Revenue</t>
    <phoneticPr fontId="6" type="noConversion"/>
  </si>
  <si>
    <t>TOTAL</t>
    <phoneticPr fontId="6" type="noConversion"/>
  </si>
  <si>
    <t>~40 lbs/month (starting mid June and ending mid Nov.)</t>
    <phoneticPr fontId="6" type="noConversion"/>
  </si>
  <si>
    <t>425 lbs/ month</t>
    <phoneticPr fontId="6" type="noConversion"/>
  </si>
  <si>
    <t xml:space="preserve">141 lbs/ month </t>
    <phoneticPr fontId="6" type="noConversion"/>
  </si>
  <si>
    <t>324 lbs/month</t>
    <phoneticPr fontId="6" type="noConversion"/>
  </si>
  <si>
    <t>~40 lbs/month (starting mid June and ending mid Nov.)</t>
    <phoneticPr fontId="6" type="noConversion"/>
  </si>
  <si>
    <t>≤1,000 lbs/month (starting mid June through mid-October) early peppers until end of July will be green, then red and yellow peppers will hopefully dominate</t>
    <phoneticPr fontId="6" type="noConversion"/>
  </si>
  <si>
    <t>≤200 lbs/month (starting in April through the year)</t>
    <phoneticPr fontId="6" type="noConversion"/>
  </si>
  <si>
    <t>Head Lettuce</t>
    <phoneticPr fontId="6" type="noConversion"/>
  </si>
  <si>
    <t>≤375 lbs/month (starting in April through the year)</t>
    <phoneticPr fontId="6" type="noConversion"/>
  </si>
  <si>
    <t>≤2,000 lbs/month (starting early July through early Nov.) Majority will be Regular type followed by Cherry and Roma's</t>
    <phoneticPr fontId="6" type="noConversion"/>
  </si>
  <si>
    <t>≤1,200 lbs/month (starting mid June through mid-September) Majoirty will be Regular slicers with the rest being seedless</t>
    <phoneticPr fontId="6" type="noConversion"/>
  </si>
  <si>
    <t>1177 lbs/ month seedless, 2753 lbs/month slicers</t>
    <phoneticPr fontId="6" type="noConversion"/>
  </si>
  <si>
    <t>2010 Fall Semester Approximate</t>
    <phoneticPr fontId="6" type="noConversion"/>
  </si>
  <si>
    <t>Monthly Velocity SSF</t>
    <phoneticPr fontId="6" type="noConversion"/>
  </si>
  <si>
    <t>2011 Outdoor and High Tunnels Approximate</t>
    <phoneticPr fontId="6" type="noConversion"/>
  </si>
  <si>
    <t>Monthly Velocity Dining</t>
    <phoneticPr fontId="6" type="noConversion"/>
  </si>
  <si>
    <t>Farm Manager</t>
    <phoneticPr fontId="6" type="noConversion"/>
  </si>
  <si>
    <t>part-time seasonal worker</t>
    <phoneticPr fontId="6" type="noConversion"/>
  </si>
  <si>
    <t>Student Intern</t>
    <phoneticPr fontId="6" type="noConversion"/>
  </si>
  <si>
    <t>Student labor</t>
    <phoneticPr fontId="6" type="noConversion"/>
  </si>
  <si>
    <t>2784 lbs/ month Green peppers, 3068 lbs/month Red Peppers, 862 lbs Yellow Peppers, 105 lbs/month Jalapeno, 86 lbs/month Poblano</t>
    <phoneticPr fontId="6" type="noConversion"/>
  </si>
  <si>
    <t>50.5 lbs/ month Regular and Thai (Vast majority regular)</t>
    <phoneticPr fontId="6" type="noConversion"/>
  </si>
  <si>
    <t>400-500 lbs/month for 9-10 months (excludes July and August)</t>
    <phoneticPr fontId="6" type="noConversion"/>
  </si>
  <si>
    <t>Spinach</t>
    <phoneticPr fontId="6" type="noConversion"/>
  </si>
  <si>
    <t>1500 lbs /month of Baby Spinach</t>
    <phoneticPr fontId="6" type="noConversion"/>
  </si>
  <si>
    <t>150 lbs/month for 9 months (excludes June, July, and August)</t>
    <phoneticPr fontId="6" type="noConversion"/>
  </si>
  <si>
    <t>8068 lbs/ month Standard, 1581 lbs/month Roma, 2880 lbs/month Cherry</t>
    <phoneticPr fontId="6" type="noConversion"/>
  </si>
  <si>
    <t>2011 Operating Budget</t>
    <phoneticPr fontId="6" type="noConversion"/>
  </si>
  <si>
    <t>Description</t>
    <phoneticPr fontId="6" type="noConversion"/>
  </si>
  <si>
    <t>Expense</t>
    <phoneticPr fontId="6" type="noConversion"/>
  </si>
  <si>
    <t>High Tunnel 2011 Production Revenue</t>
    <phoneticPr fontId="6" type="noConversion"/>
  </si>
  <si>
    <t>Tomatoes</t>
    <phoneticPr fontId="6" type="noConversion"/>
  </si>
  <si>
    <t>Cucumbers</t>
    <phoneticPr fontId="6" type="noConversion"/>
  </si>
  <si>
    <t>High Tunnel 2011 Production Revenue</t>
    <phoneticPr fontId="6" type="noConversion"/>
  </si>
  <si>
    <t>Seeds, Fertilizer, and Plant Protection Equip</t>
    <phoneticPr fontId="6" type="noConversion"/>
  </si>
  <si>
    <t>Greenhouse &amp; Freight Charges</t>
    <phoneticPr fontId="6" type="noConversion"/>
  </si>
  <si>
    <t>Miscellaneous</t>
    <phoneticPr fontId="6" type="noConversion"/>
  </si>
  <si>
    <t>Savings</t>
    <phoneticPr fontId="6" type="noConversion"/>
  </si>
  <si>
    <t>Leftover from 2010 Season</t>
    <phoneticPr fontId="6" type="noConversion"/>
  </si>
  <si>
    <t>Location</t>
    <phoneticPr fontId="6" type="noConversion"/>
  </si>
  <si>
    <t>Aniversary Plaza</t>
    <phoneticPr fontId="6" type="noConversion"/>
  </si>
  <si>
    <t>PSL</t>
    <phoneticPr fontId="6" type="noConversion"/>
  </si>
  <si>
    <t>Weeks</t>
    <phoneticPr fontId="6" type="noConversion"/>
  </si>
  <si>
    <t>$/Week</t>
    <phoneticPr fontId="6" type="noConversion"/>
  </si>
  <si>
    <t>2011 Farm Stand Revenue</t>
    <phoneticPr fontId="6" type="noConversion"/>
  </si>
  <si>
    <t>Rosemary</t>
    <phoneticPr fontId="6" type="noConversion"/>
  </si>
  <si>
    <t>Carving Pumpkin</t>
    <phoneticPr fontId="6" type="noConversion"/>
  </si>
  <si>
    <t>Gourds</t>
    <phoneticPr fontId="6" type="noConversion"/>
  </si>
  <si>
    <t>Head Lettuce</t>
    <phoneticPr fontId="6" type="noConversion"/>
  </si>
  <si>
    <t>1864 lbs/month</t>
    <phoneticPr fontId="6" type="noConversion"/>
  </si>
  <si>
    <t>~40 lbs/month (starting mid June and ending mid Nov.)</t>
    <phoneticPr fontId="6" type="noConversion"/>
  </si>
  <si>
    <t>October-November?</t>
    <phoneticPr fontId="6" type="noConversion"/>
  </si>
  <si>
    <t>October-November?</t>
    <phoneticPr fontId="6" type="noConversion"/>
  </si>
  <si>
    <t>3,000+lbs/month</t>
    <phoneticPr fontId="6" type="noConversion"/>
  </si>
  <si>
    <t>Peppers (Color)</t>
    <phoneticPr fontId="6" type="noConversion"/>
  </si>
  <si>
    <t>Salad Greens</t>
    <phoneticPr fontId="6" type="noConversion"/>
  </si>
  <si>
    <t>2011 Farm Stand Revenue</t>
    <phoneticPr fontId="6" type="noConversion"/>
  </si>
  <si>
    <t>Amount</t>
    <phoneticPr fontId="6" type="noConversion"/>
  </si>
  <si>
    <t>End of 2011 Financial GOALS</t>
    <phoneticPr fontId="6" type="noConversion"/>
  </si>
  <si>
    <t>2011 Transactions</t>
    <phoneticPr fontId="6" type="noConversion"/>
  </si>
  <si>
    <t>2011 Operating Budget</t>
    <phoneticPr fontId="6" type="noConversion"/>
  </si>
  <si>
    <t>Summer 2011 Production Revenue</t>
    <phoneticPr fontId="6" type="noConversion"/>
  </si>
  <si>
    <t>Amount</t>
    <phoneticPr fontId="6" type="noConversion"/>
  </si>
  <si>
    <t>2012 Operating Budget</t>
    <phoneticPr fontId="6" type="noConversion"/>
  </si>
  <si>
    <t>1st Loan Repayment</t>
    <phoneticPr fontId="6" type="noConversion"/>
  </si>
  <si>
    <t>TOTAL</t>
    <phoneticPr fontId="6" type="noConversion"/>
  </si>
  <si>
    <t>TOTAL</t>
    <phoneticPr fontId="6" type="noConversion"/>
  </si>
  <si>
    <t>Tomato</t>
    <phoneticPr fontId="6" type="noConversion"/>
  </si>
  <si>
    <t>Salad Greens</t>
    <phoneticPr fontId="6" type="noConversion"/>
  </si>
  <si>
    <t>Cucumbers</t>
    <phoneticPr fontId="6" type="noConversion"/>
  </si>
  <si>
    <t>Peppers</t>
    <phoneticPr fontId="6" type="noConversion"/>
  </si>
</sst>
</file>

<file path=xl/styles.xml><?xml version="1.0" encoding="utf-8"?>
<styleSheet xmlns="http://schemas.openxmlformats.org/spreadsheetml/2006/main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[$$-409]* #,##0_);_([$$-409]* \(#,##0\);_([$$-409]* &quot;-&quot;_);_(@_)"/>
    <numFmt numFmtId="169" formatCode="0.0"/>
  </numFmts>
  <fonts count="7"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8" fontId="5" fillId="0" borderId="0" xfId="0" applyNumberFormat="1" applyFont="1"/>
    <xf numFmtId="168" fontId="0" fillId="0" borderId="0" xfId="0" applyNumberFormat="1"/>
    <xf numFmtId="169" fontId="0" fillId="0" borderId="0" xfId="0" applyNumberFormat="1"/>
    <xf numFmtId="167" fontId="0" fillId="0" borderId="0" xfId="0" applyNumberFormat="1"/>
    <xf numFmtId="167" fontId="5" fillId="0" borderId="0" xfId="0" applyNumberFormat="1" applyFont="1" applyAlignment="1">
      <alignment horizontal="right"/>
    </xf>
    <xf numFmtId="168" fontId="5" fillId="0" borderId="2" xfId="0" applyNumberFormat="1" applyFont="1" applyBorder="1"/>
    <xf numFmtId="0" fontId="5" fillId="0" borderId="3" xfId="0" applyFont="1" applyBorder="1"/>
    <xf numFmtId="0" fontId="5" fillId="0" borderId="4" xfId="0" applyFont="1" applyBorder="1"/>
    <xf numFmtId="169" fontId="5" fillId="4" borderId="4" xfId="0" applyNumberFormat="1" applyFont="1" applyFill="1" applyBorder="1"/>
    <xf numFmtId="167" fontId="5" fillId="5" borderId="4" xfId="0" applyNumberFormat="1" applyFont="1" applyFill="1" applyBorder="1"/>
    <xf numFmtId="168" fontId="5" fillId="0" borderId="4" xfId="0" applyNumberFormat="1" applyFont="1" applyBorder="1"/>
    <xf numFmtId="169" fontId="5" fillId="0" borderId="4" xfId="0" applyNumberFormat="1" applyFont="1" applyBorder="1"/>
    <xf numFmtId="167" fontId="5" fillId="6" borderId="4" xfId="0" applyNumberFormat="1" applyFont="1" applyFill="1" applyBorder="1"/>
    <xf numFmtId="169" fontId="5" fillId="2" borderId="4" xfId="0" applyNumberFormat="1" applyFont="1" applyFill="1" applyBorder="1"/>
    <xf numFmtId="167" fontId="5" fillId="3" borderId="4" xfId="0" applyNumberFormat="1" applyFont="1" applyFill="1" applyBorder="1"/>
    <xf numFmtId="0" fontId="5" fillId="8" borderId="4" xfId="0" applyFont="1" applyFill="1" applyBorder="1"/>
    <xf numFmtId="0" fontId="5" fillId="9" borderId="4" xfId="0" applyFont="1" applyFill="1" applyBorder="1"/>
    <xf numFmtId="168" fontId="5" fillId="0" borderId="3" xfId="0" applyNumberFormat="1" applyFont="1" applyBorder="1"/>
    <xf numFmtId="168" fontId="0" fillId="0" borderId="0" xfId="0" applyNumberFormat="1"/>
    <xf numFmtId="168" fontId="5" fillId="0" borderId="1" xfId="0" applyNumberFormat="1" applyFont="1" applyBorder="1"/>
    <xf numFmtId="168" fontId="5" fillId="7" borderId="4" xfId="0" applyNumberFormat="1" applyFont="1" applyFill="1" applyBorder="1"/>
    <xf numFmtId="168" fontId="0" fillId="0" borderId="0" xfId="0" applyNumberFormat="1" applyFill="1"/>
    <xf numFmtId="168" fontId="0" fillId="10" borderId="0" xfId="0" applyNumberFormat="1" applyFill="1"/>
    <xf numFmtId="168" fontId="5" fillId="0" borderId="0" xfId="0" applyNumberFormat="1" applyFont="1" applyBorder="1"/>
    <xf numFmtId="0" fontId="0" fillId="11" borderId="0" xfId="0" applyFill="1"/>
    <xf numFmtId="0" fontId="4" fillId="0" borderId="0" xfId="0" applyFont="1" applyFill="1"/>
    <xf numFmtId="0" fontId="0" fillId="0" borderId="0" xfId="0" applyFill="1"/>
    <xf numFmtId="0" fontId="3" fillId="11" borderId="0" xfId="0" applyFont="1" applyFill="1"/>
    <xf numFmtId="0" fontId="0" fillId="0" borderId="0" xfId="0" applyBorder="1" applyAlignment="1"/>
    <xf numFmtId="0" fontId="0" fillId="0" borderId="0" xfId="0" applyBorder="1" applyAlignment="1"/>
    <xf numFmtId="0" fontId="0" fillId="0" borderId="0" xfId="0" applyAlignment="1"/>
    <xf numFmtId="169" fontId="0" fillId="0" borderId="0" xfId="0" applyNumberFormat="1" applyAlignment="1"/>
    <xf numFmtId="0" fontId="5" fillId="7" borderId="4" xfId="0" applyFont="1" applyFill="1" applyBorder="1" applyAlignment="1"/>
    <xf numFmtId="0" fontId="0" fillId="7" borderId="4" xfId="0" applyFill="1" applyBorder="1" applyAlignment="1"/>
    <xf numFmtId="167" fontId="5" fillId="0" borderId="3" xfId="0" applyNumberFormat="1" applyFon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5" fillId="7" borderId="3" xfId="0" applyNumberFormat="1" applyFont="1" applyFill="1" applyBorder="1" applyAlignment="1">
      <alignment horizontal="center"/>
    </xf>
    <xf numFmtId="167" fontId="0" fillId="7" borderId="3" xfId="0" applyNumberFormat="1" applyFill="1" applyBorder="1" applyAlignment="1">
      <alignment horizontal="center"/>
    </xf>
    <xf numFmtId="168" fontId="1" fillId="0" borderId="0" xfId="0" applyNumberFormat="1" applyFont="1" applyBorder="1"/>
    <xf numFmtId="43" fontId="0" fillId="0" borderId="0" xfId="0" applyNumberFormat="1" applyAlignment="1"/>
  </cellXfs>
  <cellStyles count="5">
    <cellStyle name="Comma [0]_2011" xfId="2"/>
    <cellStyle name="Comma_2011" xfId="1"/>
    <cellStyle name="Currency [0]_2011" xfId="4"/>
    <cellStyle name="Currency_2011" xfId="3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45"/>
  <sheetViews>
    <sheetView tabSelected="1" zoomScale="125" workbookViewId="0">
      <selection activeCell="B27" sqref="B27"/>
    </sheetView>
  </sheetViews>
  <sheetFormatPr baseColWidth="10" defaultRowHeight="13"/>
  <cols>
    <col min="1" max="1" width="28.7109375" bestFit="1" customWidth="1"/>
    <col min="2" max="2" width="10.28515625" style="21" bestFit="1" customWidth="1"/>
    <col min="3" max="3" width="5.85546875" customWidth="1"/>
    <col min="4" max="4" width="13" bestFit="1" customWidth="1"/>
    <col min="5" max="5" width="12.42578125" style="5" bestFit="1" customWidth="1"/>
    <col min="6" max="6" width="12.28515625" style="6" bestFit="1" customWidth="1"/>
    <col min="7" max="7" width="10.140625" style="4" bestFit="1" customWidth="1"/>
    <col min="8" max="8" width="5.42578125" customWidth="1"/>
    <col min="9" max="9" width="5.140625" bestFit="1" customWidth="1"/>
    <col min="10" max="10" width="46.7109375" customWidth="1"/>
  </cols>
  <sheetData>
    <row r="1" spans="1:18" ht="14" thickBot="1">
      <c r="A1" s="9" t="s">
        <v>75</v>
      </c>
      <c r="B1" s="20" t="s">
        <v>78</v>
      </c>
      <c r="D1" s="37" t="s">
        <v>46</v>
      </c>
      <c r="E1" s="37"/>
      <c r="F1" s="37"/>
      <c r="G1" s="38"/>
    </row>
    <row r="2" spans="1:18">
      <c r="A2" t="s">
        <v>54</v>
      </c>
      <c r="B2" s="25">
        <v>4500</v>
      </c>
      <c r="D2" s="18" t="s">
        <v>10</v>
      </c>
      <c r="E2" s="16" t="s">
        <v>12</v>
      </c>
      <c r="F2" s="17" t="s">
        <v>13</v>
      </c>
      <c r="G2" s="13" t="s">
        <v>11</v>
      </c>
    </row>
    <row r="3" spans="1:18">
      <c r="A3" t="s">
        <v>8</v>
      </c>
      <c r="B3" s="21">
        <v>30000</v>
      </c>
      <c r="D3" t="s">
        <v>71</v>
      </c>
      <c r="E3">
        <v>2250</v>
      </c>
      <c r="F3" s="6">
        <v>6.5</v>
      </c>
      <c r="G3" s="4">
        <f xml:space="preserve"> E3*F3</f>
        <v>14625</v>
      </c>
    </row>
    <row r="4" spans="1:18">
      <c r="A4" t="s">
        <v>9</v>
      </c>
      <c r="B4" s="21">
        <v>20000</v>
      </c>
      <c r="D4" t="s">
        <v>39</v>
      </c>
      <c r="E4">
        <v>262.5</v>
      </c>
      <c r="F4" s="6">
        <v>5</v>
      </c>
      <c r="G4" s="21">
        <f xml:space="preserve"> E4*F4</f>
        <v>1312.5</v>
      </c>
    </row>
    <row r="5" spans="1:18">
      <c r="A5" t="s">
        <v>49</v>
      </c>
      <c r="B5" s="21">
        <f xml:space="preserve"> G9</f>
        <v>27281.25</v>
      </c>
      <c r="D5" t="s">
        <v>47</v>
      </c>
      <c r="E5">
        <v>1500</v>
      </c>
      <c r="F5" s="6">
        <v>2.5</v>
      </c>
      <c r="G5" s="4">
        <f t="shared" ref="G5:G8" si="0" xml:space="preserve"> E5*F5</f>
        <v>3750</v>
      </c>
    </row>
    <row r="6" spans="1:18">
      <c r="A6" t="s">
        <v>77</v>
      </c>
      <c r="B6" s="21">
        <f xml:space="preserve"> G29</f>
        <v>32640</v>
      </c>
      <c r="D6" t="s">
        <v>70</v>
      </c>
      <c r="E6">
        <v>1500</v>
      </c>
      <c r="F6" s="6">
        <v>3.75</v>
      </c>
      <c r="G6" s="4">
        <f t="shared" si="0"/>
        <v>5625</v>
      </c>
    </row>
    <row r="7" spans="1:18">
      <c r="A7" t="s">
        <v>72</v>
      </c>
      <c r="B7" s="21">
        <f xml:space="preserve"> G34</f>
        <v>4375</v>
      </c>
      <c r="D7" t="s">
        <v>48</v>
      </c>
      <c r="E7">
        <v>750</v>
      </c>
      <c r="F7" s="6">
        <v>1.75</v>
      </c>
      <c r="G7" s="4">
        <f t="shared" si="0"/>
        <v>1312.5</v>
      </c>
    </row>
    <row r="8" spans="1:18">
      <c r="A8" t="s">
        <v>76</v>
      </c>
      <c r="B8" s="24">
        <f xml:space="preserve"> G45</f>
        <v>-59283.199999999997</v>
      </c>
      <c r="D8" t="s">
        <v>23</v>
      </c>
      <c r="E8">
        <v>375</v>
      </c>
      <c r="F8" s="6">
        <v>1.75</v>
      </c>
      <c r="G8" s="21">
        <f t="shared" si="0"/>
        <v>656.25</v>
      </c>
    </row>
    <row r="9" spans="1:18" ht="14" thickBot="1">
      <c r="F9" s="7" t="s">
        <v>82</v>
      </c>
      <c r="G9" s="8">
        <f>SUM(G3:G8)</f>
        <v>27281.25</v>
      </c>
    </row>
    <row r="10" spans="1:18" ht="14" thickBot="1">
      <c r="A10" s="2" t="s">
        <v>81</v>
      </c>
      <c r="B10" s="22">
        <f>SUM(B2:B9)</f>
        <v>59513.05</v>
      </c>
    </row>
    <row r="12" spans="1:18" ht="14" thickBot="1">
      <c r="D12" s="37" t="s">
        <v>14</v>
      </c>
      <c r="E12" s="37"/>
      <c r="F12" s="37"/>
      <c r="G12" s="38"/>
    </row>
    <row r="13" spans="1:18" ht="14" thickBot="1">
      <c r="A13" s="9" t="s">
        <v>74</v>
      </c>
      <c r="B13" s="20" t="s">
        <v>73</v>
      </c>
      <c r="D13" s="19" t="s">
        <v>10</v>
      </c>
      <c r="E13" s="11" t="s">
        <v>12</v>
      </c>
      <c r="F13" s="12" t="s">
        <v>13</v>
      </c>
      <c r="G13" s="13" t="s">
        <v>11</v>
      </c>
      <c r="H13" s="30" t="s">
        <v>31</v>
      </c>
      <c r="I13" s="27"/>
      <c r="J13" s="27"/>
      <c r="O13" s="27" t="s">
        <v>29</v>
      </c>
      <c r="P13" s="27"/>
    </row>
    <row r="14" spans="1:18">
      <c r="A14" t="s">
        <v>79</v>
      </c>
      <c r="B14" s="21">
        <v>57513</v>
      </c>
      <c r="D14" t="s">
        <v>84</v>
      </c>
      <c r="E14">
        <v>750</v>
      </c>
      <c r="F14" s="6">
        <v>6.5</v>
      </c>
      <c r="G14" s="4">
        <f>E14* F14</f>
        <v>4875</v>
      </c>
      <c r="H14" s="27" t="s">
        <v>28</v>
      </c>
      <c r="I14" s="27"/>
      <c r="J14" s="27"/>
      <c r="O14" s="27" t="s">
        <v>30</v>
      </c>
      <c r="P14" s="27"/>
      <c r="Q14" s="27"/>
      <c r="R14" s="27"/>
    </row>
    <row r="15" spans="1:18">
      <c r="A15" t="s">
        <v>80</v>
      </c>
      <c r="B15" s="21">
        <v>2000</v>
      </c>
      <c r="D15" t="s">
        <v>6</v>
      </c>
      <c r="E15">
        <v>750</v>
      </c>
      <c r="F15" s="6">
        <v>5</v>
      </c>
      <c r="G15" s="21">
        <f t="shared" ref="G15:G27" si="1">E15* F15</f>
        <v>3750</v>
      </c>
      <c r="H15" t="s">
        <v>65</v>
      </c>
      <c r="O15" s="28" t="s">
        <v>38</v>
      </c>
      <c r="P15" s="29"/>
    </row>
    <row r="16" spans="1:18">
      <c r="A16" t="s">
        <v>53</v>
      </c>
      <c r="B16" s="21">
        <v>0</v>
      </c>
      <c r="D16" t="s">
        <v>83</v>
      </c>
      <c r="E16">
        <v>4500</v>
      </c>
      <c r="F16" s="6">
        <v>2.5</v>
      </c>
      <c r="G16" s="21">
        <f t="shared" si="1"/>
        <v>11250</v>
      </c>
      <c r="H16" t="s">
        <v>40</v>
      </c>
      <c r="O16" s="29" t="s">
        <v>41</v>
      </c>
    </row>
    <row r="17" spans="1:15" ht="14" thickBot="1">
      <c r="C17" s="1"/>
      <c r="D17" t="s">
        <v>85</v>
      </c>
      <c r="E17">
        <v>1875</v>
      </c>
      <c r="F17" s="6">
        <v>1.75</v>
      </c>
      <c r="G17" s="21">
        <f t="shared" si="1"/>
        <v>3281.25</v>
      </c>
      <c r="H17" t="s">
        <v>42</v>
      </c>
      <c r="O17" s="29" t="s">
        <v>25</v>
      </c>
    </row>
    <row r="18" spans="1:15" ht="14" thickBot="1">
      <c r="A18" s="2" t="s">
        <v>82</v>
      </c>
      <c r="B18" s="22">
        <f>SUM(B14:B17)</f>
        <v>59513</v>
      </c>
      <c r="D18" t="s">
        <v>86</v>
      </c>
      <c r="E18">
        <v>1500</v>
      </c>
      <c r="F18" s="6">
        <v>2</v>
      </c>
      <c r="G18" s="21">
        <f t="shared" si="1"/>
        <v>3000</v>
      </c>
      <c r="H18" t="s">
        <v>27</v>
      </c>
      <c r="O18" s="29" t="s">
        <v>26</v>
      </c>
    </row>
    <row r="19" spans="1:15">
      <c r="A19" s="2"/>
      <c r="B19" s="26"/>
      <c r="D19" t="s">
        <v>2</v>
      </c>
      <c r="E19">
        <v>150</v>
      </c>
      <c r="F19" s="6">
        <v>8</v>
      </c>
      <c r="G19" s="21">
        <f t="shared" si="1"/>
        <v>1200</v>
      </c>
      <c r="H19" t="s">
        <v>36</v>
      </c>
      <c r="O19" s="29" t="s">
        <v>21</v>
      </c>
    </row>
    <row r="20" spans="1:15">
      <c r="D20" t="s">
        <v>3</v>
      </c>
      <c r="E20">
        <v>150</v>
      </c>
      <c r="F20" s="6">
        <v>8</v>
      </c>
      <c r="G20" s="21">
        <f t="shared" si="1"/>
        <v>1200</v>
      </c>
      <c r="H20" t="s">
        <v>37</v>
      </c>
      <c r="O20" s="29" t="s">
        <v>16</v>
      </c>
    </row>
    <row r="21" spans="1:15">
      <c r="D21" t="s">
        <v>4</v>
      </c>
      <c r="E21">
        <v>150</v>
      </c>
      <c r="F21" s="6">
        <v>8</v>
      </c>
      <c r="G21" s="21">
        <f t="shared" si="1"/>
        <v>1200</v>
      </c>
      <c r="H21" t="s">
        <v>17</v>
      </c>
      <c r="O21" s="29" t="s">
        <v>20</v>
      </c>
    </row>
    <row r="22" spans="1:15">
      <c r="D22" t="s">
        <v>61</v>
      </c>
      <c r="E22">
        <v>22.5</v>
      </c>
      <c r="F22" s="6">
        <v>12</v>
      </c>
      <c r="G22" s="21">
        <f t="shared" si="1"/>
        <v>270</v>
      </c>
      <c r="H22" t="s">
        <v>18</v>
      </c>
      <c r="O22" s="29" t="s">
        <v>66</v>
      </c>
    </row>
    <row r="23" spans="1:15">
      <c r="D23" t="s">
        <v>5</v>
      </c>
      <c r="E23">
        <v>22.5</v>
      </c>
      <c r="F23" s="6">
        <v>12</v>
      </c>
      <c r="G23" s="21">
        <f t="shared" si="1"/>
        <v>270</v>
      </c>
      <c r="O23" s="29" t="s">
        <v>16</v>
      </c>
    </row>
    <row r="24" spans="1:15">
      <c r="D24" t="s">
        <v>7</v>
      </c>
      <c r="E24">
        <v>1350</v>
      </c>
      <c r="F24" s="6">
        <v>2.5</v>
      </c>
      <c r="G24" s="21">
        <f t="shared" si="1"/>
        <v>3375</v>
      </c>
      <c r="O24" s="29" t="s">
        <v>16</v>
      </c>
    </row>
    <row r="25" spans="1:15">
      <c r="D25" t="s">
        <v>64</v>
      </c>
      <c r="E25">
        <v>1875</v>
      </c>
      <c r="F25" s="6">
        <v>1.75</v>
      </c>
      <c r="G25" s="21">
        <f t="shared" si="1"/>
        <v>3281.25</v>
      </c>
      <c r="H25" t="s">
        <v>19</v>
      </c>
      <c r="O25" t="s">
        <v>22</v>
      </c>
    </row>
    <row r="26" spans="1:15">
      <c r="D26" t="s">
        <v>62</v>
      </c>
      <c r="E26">
        <v>1125</v>
      </c>
      <c r="F26" s="6">
        <v>0.2</v>
      </c>
      <c r="G26" s="21">
        <f t="shared" si="1"/>
        <v>225</v>
      </c>
      <c r="H26" t="s">
        <v>69</v>
      </c>
      <c r="O26" t="s">
        <v>24</v>
      </c>
    </row>
    <row r="27" spans="1:15">
      <c r="A27" s="2"/>
      <c r="B27" s="26"/>
      <c r="D27" t="s">
        <v>63</v>
      </c>
      <c r="E27">
        <v>450</v>
      </c>
      <c r="F27" s="6">
        <v>0.75</v>
      </c>
      <c r="G27" s="21">
        <f t="shared" si="1"/>
        <v>337.5</v>
      </c>
      <c r="O27" t="s">
        <v>67</v>
      </c>
    </row>
    <row r="28" spans="1:15">
      <c r="O28" t="s">
        <v>68</v>
      </c>
    </row>
    <row r="29" spans="1:15">
      <c r="F29" s="7" t="s">
        <v>15</v>
      </c>
      <c r="G29" s="8">
        <f>SUM(G15:G27)</f>
        <v>32640</v>
      </c>
    </row>
    <row r="30" spans="1:15" ht="14" thickBot="1">
      <c r="D30" s="37" t="s">
        <v>60</v>
      </c>
      <c r="E30" s="37"/>
      <c r="F30" s="37"/>
      <c r="G30" s="38"/>
    </row>
    <row r="31" spans="1:15">
      <c r="D31" s="10" t="s">
        <v>55</v>
      </c>
      <c r="E31" s="14" t="s">
        <v>58</v>
      </c>
      <c r="F31" s="15" t="s">
        <v>59</v>
      </c>
      <c r="G31" s="13" t="s">
        <v>11</v>
      </c>
    </row>
    <row r="32" spans="1:15">
      <c r="D32" t="s">
        <v>56</v>
      </c>
      <c r="E32" s="5">
        <v>25</v>
      </c>
      <c r="F32" s="6">
        <v>175</v>
      </c>
      <c r="G32" s="4">
        <f xml:space="preserve"> E32*F32</f>
        <v>4375</v>
      </c>
    </row>
    <row r="33" spans="4:7">
      <c r="D33" t="s">
        <v>57</v>
      </c>
      <c r="E33" s="5">
        <v>0</v>
      </c>
      <c r="F33" s="6">
        <v>0</v>
      </c>
      <c r="G33" s="4">
        <f xml:space="preserve"> E33*F33</f>
        <v>0</v>
      </c>
    </row>
    <row r="34" spans="4:7">
      <c r="F34" s="7" t="s">
        <v>15</v>
      </c>
      <c r="G34" s="8">
        <f>SUM(G32:G33)</f>
        <v>4375</v>
      </c>
    </row>
    <row r="36" spans="4:7" ht="14" thickBot="1">
      <c r="D36" s="39" t="s">
        <v>43</v>
      </c>
      <c r="E36" s="39"/>
      <c r="F36" s="39"/>
      <c r="G36" s="40"/>
    </row>
    <row r="37" spans="4:7">
      <c r="D37" s="35" t="s">
        <v>44</v>
      </c>
      <c r="E37" s="36"/>
      <c r="F37" s="36"/>
      <c r="G37" s="23" t="s">
        <v>45</v>
      </c>
    </row>
    <row r="38" spans="4:7">
      <c r="D38" s="32" t="s">
        <v>32</v>
      </c>
      <c r="E38" s="32"/>
      <c r="F38" s="32"/>
      <c r="G38" s="21">
        <v>-37440</v>
      </c>
    </row>
    <row r="39" spans="4:7">
      <c r="D39" s="31" t="s">
        <v>33</v>
      </c>
      <c r="E39" s="31" t="s">
        <v>1</v>
      </c>
      <c r="F39" s="31"/>
      <c r="G39" s="21">
        <f>-10*700*1.088</f>
        <v>-7616.0000000000009</v>
      </c>
    </row>
    <row r="40" spans="4:7">
      <c r="D40" s="32" t="s">
        <v>34</v>
      </c>
      <c r="E40" s="32"/>
      <c r="F40" s="32"/>
      <c r="G40" s="21">
        <v>-4200</v>
      </c>
    </row>
    <row r="41" spans="4:7">
      <c r="D41" s="31" t="s">
        <v>35</v>
      </c>
      <c r="E41" s="31" t="s">
        <v>0</v>
      </c>
      <c r="F41" s="31"/>
      <c r="G41" s="21">
        <f>-9*350*1.088</f>
        <v>-3427.2000000000003</v>
      </c>
    </row>
    <row r="42" spans="4:7">
      <c r="D42" s="32" t="s">
        <v>50</v>
      </c>
      <c r="E42" s="32"/>
      <c r="F42" s="32"/>
      <c r="G42" s="41">
        <v>-5000</v>
      </c>
    </row>
    <row r="43" spans="4:7">
      <c r="D43" s="32" t="s">
        <v>51</v>
      </c>
      <c r="E43" s="32"/>
      <c r="F43" s="32"/>
      <c r="G43" s="21">
        <v>-600</v>
      </c>
    </row>
    <row r="44" spans="4:7">
      <c r="D44" s="33" t="s">
        <v>52</v>
      </c>
      <c r="E44" s="34"/>
      <c r="F44" s="42"/>
      <c r="G44" s="21">
        <v>-1000</v>
      </c>
    </row>
    <row r="45" spans="4:7">
      <c r="F45" s="7" t="s">
        <v>15</v>
      </c>
      <c r="G45" s="3">
        <f>SUM(G38:G44)</f>
        <v>-59283.199999999997</v>
      </c>
    </row>
  </sheetData>
  <mergeCells count="10">
    <mergeCell ref="D37:F37"/>
    <mergeCell ref="D1:G1"/>
    <mergeCell ref="D12:G12"/>
    <mergeCell ref="D30:G30"/>
    <mergeCell ref="D36:G36"/>
    <mergeCell ref="D38:F38"/>
    <mergeCell ref="D42:F42"/>
    <mergeCell ref="D43:F43"/>
    <mergeCell ref="D44:F44"/>
    <mergeCell ref="D40:F40"/>
  </mergeCells>
  <phoneticPr fontId="6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</vt:lpstr>
    </vt:vector>
  </TitlesOfParts>
  <Company>University of Illinois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Wolz</dc:creator>
  <cp:lastModifiedBy>Bruce Branham</cp:lastModifiedBy>
  <dcterms:created xsi:type="dcterms:W3CDTF">2010-11-10T20:19:27Z</dcterms:created>
  <dcterms:modified xsi:type="dcterms:W3CDTF">2011-01-03T15:28:53Z</dcterms:modified>
</cp:coreProperties>
</file>